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DN" sheetId="1" r:id="rId1"/>
    <sheet name="Баланс-ДДН" sheetId="2" r:id="rId2"/>
    <sheet name="Динамика" sheetId="3" r:id="rId3"/>
  </sheets>
  <definedNames>
    <definedName name="_xlnm.Print_Titles" localSheetId="1">'Баланс-ДДН'!$4:$5</definedName>
  </definedNames>
  <calcPr fullCalcOnLoad="1"/>
</workbook>
</file>

<file path=xl/sharedStrings.xml><?xml version="1.0" encoding="utf-8"?>
<sst xmlns="http://schemas.openxmlformats.org/spreadsheetml/2006/main" count="174" uniqueCount="98">
  <si>
    <t>Показатели</t>
  </si>
  <si>
    <t xml:space="preserve">Единица </t>
  </si>
  <si>
    <t>оценка</t>
  </si>
  <si>
    <t>прогноз</t>
  </si>
  <si>
    <t>измерения</t>
  </si>
  <si>
    <t>XI. Денежные доходы и расходы населения</t>
  </si>
  <si>
    <t>Доходы - всего</t>
  </si>
  <si>
    <t>млн.руб.</t>
  </si>
  <si>
    <t>в % к предыдущему году</t>
  </si>
  <si>
    <t>Расходы и сбережения - всего</t>
  </si>
  <si>
    <t>Превышение доходов над расходами (+), или расходов над доходами (-)</t>
  </si>
  <si>
    <t>Прогноз социально-экономического развития</t>
  </si>
  <si>
    <t>отчет</t>
  </si>
  <si>
    <t>Среднемесячные денежные доходы на душу населения</t>
  </si>
  <si>
    <t>Среднемесячные денежные расходы на душу населения</t>
  </si>
  <si>
    <t>рублей</t>
  </si>
  <si>
    <t>Реальные  денежные доходы населения</t>
  </si>
  <si>
    <t>тыс. чел.</t>
  </si>
  <si>
    <t>Среднегодовой индекс потребительских цен</t>
  </si>
  <si>
    <t xml:space="preserve">     в том числе:</t>
  </si>
  <si>
    <t xml:space="preserve">     доходы от предпринимательской деятельности</t>
  </si>
  <si>
    <t xml:space="preserve">      оплата труда </t>
  </si>
  <si>
    <t>пособия и социальная помощь</t>
  </si>
  <si>
    <t xml:space="preserve">     другие доходы</t>
  </si>
  <si>
    <t xml:space="preserve">    в том числе:</t>
  </si>
  <si>
    <t xml:space="preserve"> </t>
  </si>
  <si>
    <t>покупка товаров и оплата услуг</t>
  </si>
  <si>
    <t xml:space="preserve">   из них покупка товаров</t>
  </si>
  <si>
    <t>обязательные платежи и разнообразные взносы</t>
  </si>
  <si>
    <t xml:space="preserve">прочие расходы </t>
  </si>
  <si>
    <t xml:space="preserve">пенсии </t>
  </si>
  <si>
    <t xml:space="preserve">      социальные выплаты - всего</t>
  </si>
  <si>
    <t>Приложение № 1-Д</t>
  </si>
  <si>
    <t>Структура  баланса денежных доходов и расходов населения</t>
  </si>
  <si>
    <t xml:space="preserve">Доходы </t>
  </si>
  <si>
    <t xml:space="preserve"> I. Доходы от предпринимательской деятельности</t>
  </si>
  <si>
    <t xml:space="preserve"> II. Оплата труда </t>
  </si>
  <si>
    <t>Пенсии</t>
  </si>
  <si>
    <t>Пособия и социальная помощь</t>
  </si>
  <si>
    <t>Стипендии</t>
  </si>
  <si>
    <t>Страховые возмещения</t>
  </si>
  <si>
    <t>Выигрыши по лотереям</t>
  </si>
  <si>
    <t>IV. Другие доходы</t>
  </si>
  <si>
    <t xml:space="preserve">Превышение расходов над доходами </t>
  </si>
  <si>
    <t>Баланс</t>
  </si>
  <si>
    <t>Расходы и сбережения</t>
  </si>
  <si>
    <t>Оплата бытовых услуг</t>
  </si>
  <si>
    <t>Оплата услуг системы образования</t>
  </si>
  <si>
    <t>Расходы на путевки в санатории, дома отдыха, туризм, медицинские услуги</t>
  </si>
  <si>
    <t>Расходы на кино, театры и другие зрелища</t>
  </si>
  <si>
    <t>Оплата услуг связи</t>
  </si>
  <si>
    <t>Прочие услуги</t>
  </si>
  <si>
    <t>Налоги и сборы</t>
  </si>
  <si>
    <t>Платежи по страхованию</t>
  </si>
  <si>
    <t>Взносы в общественные и кооперативные организации</t>
  </si>
  <si>
    <t>Проценты, уплаченные за предоставленные кредиты</t>
  </si>
  <si>
    <t>1. Пpиpост (уменьшение) вкладов в учpеждениях  Сбеpбанка</t>
  </si>
  <si>
    <t>2. Пpиpост (уменьшение) вкладов в кредитных организациях  (кроме Сбербанка)</t>
  </si>
  <si>
    <t>Превышение доходов над расходами</t>
  </si>
  <si>
    <t xml:space="preserve"> III. Социальные выплаты</t>
  </si>
  <si>
    <t xml:space="preserve">1. Покупка товаров </t>
  </si>
  <si>
    <t>Оплата жилищных, коммунальных услуг и услуг гостиниц</t>
  </si>
  <si>
    <t>Оплата транспортных услуг</t>
  </si>
  <si>
    <t>3. Пpиpост (уменьшение) средств физлиц для расчетов с использованием банковских карт</t>
  </si>
  <si>
    <t xml:space="preserve">4. Пpиобретение государственных и других ценных бумаг </t>
  </si>
  <si>
    <t>5. Расходы  на покупку недвижимости</t>
  </si>
  <si>
    <t xml:space="preserve">6. Расходы на приобретение иностранной валюты </t>
  </si>
  <si>
    <t xml:space="preserve">7.  Изменение задолженности по кредитам </t>
  </si>
  <si>
    <t>8. Изменение средств на счетах физ.лиц-предпринимателей</t>
  </si>
  <si>
    <t>Всего денежных расходов и сбережений (I+II+III)</t>
  </si>
  <si>
    <t>Всего денежных доходов (I+II+III+IV)</t>
  </si>
  <si>
    <t>I. Покупка товаров и оплата услуг</t>
  </si>
  <si>
    <t>II. Обязательные платежи и разнообразные взносы</t>
  </si>
  <si>
    <t>III. Прочие расходы и сбережения</t>
  </si>
  <si>
    <t>Среднегодовая численность  населения</t>
  </si>
  <si>
    <t xml:space="preserve">3. Оплата услуг </t>
  </si>
  <si>
    <t xml:space="preserve">2. Общественное питание </t>
  </si>
  <si>
    <t>Уд.вес,%</t>
  </si>
  <si>
    <t>% роста</t>
  </si>
  <si>
    <t>Уд.вес, %</t>
  </si>
  <si>
    <t>1. Доходы рабочих и служащих от пpедприятий и организаций, кроме оплаты труда</t>
  </si>
  <si>
    <t>2. Доходы от собственности</t>
  </si>
  <si>
    <t>3. Доходы от продажи иностранной валюты</t>
  </si>
  <si>
    <t>4. Деньги, полученные по переводам</t>
  </si>
  <si>
    <t>5. Другие доходы</t>
  </si>
  <si>
    <t xml:space="preserve">млн. рублей </t>
  </si>
  <si>
    <t xml:space="preserve">из них:    пенсии </t>
  </si>
  <si>
    <t>в том числе:</t>
  </si>
  <si>
    <t>(форму не изменять!)</t>
  </si>
  <si>
    <t>форму не изменять</t>
  </si>
  <si>
    <t>9. Пpиобретение лотерейных билетов</t>
  </si>
  <si>
    <t>10. Деньги, отосланные по переводам</t>
  </si>
  <si>
    <t>Богучарского муниципального района  на период до 2020  года</t>
  </si>
  <si>
    <t>Исполнитель:Ханкова М.В.</t>
  </si>
  <si>
    <t xml:space="preserve">     телефон:8(47366)21566</t>
  </si>
  <si>
    <t>Исполнитель:Ханюкова М.В.</t>
  </si>
  <si>
    <t>Заместитель главы администрации</t>
  </si>
  <si>
    <t>А.Ю.Кожанов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</si>
</sst>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0"/>
      <name val="Arial Cyr"/>
      <family val="0"/>
    </font>
    <font>
      <b/>
      <sz val="9"/>
      <name val="Arial Cyr"/>
      <family val="2"/>
    </font>
    <font>
      <sz val="9"/>
      <color indexed="9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2"/>
    </font>
    <font>
      <b/>
      <sz val="8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44"/>
      <name val="Arial Cyr"/>
      <family val="2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3" tint="0.5999900102615356"/>
      <name val="Arial Cyr"/>
      <family val="2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 locked="0"/>
    </xf>
    <xf numFmtId="0" fontId="0" fillId="0" borderId="0" xfId="0" applyFont="1" applyFill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Continuous" vertical="center" wrapText="1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Continuous" vertical="center" wrapText="1"/>
      <protection/>
    </xf>
    <xf numFmtId="0" fontId="5" fillId="0" borderId="13" xfId="0" applyFont="1" applyFill="1" applyBorder="1" applyAlignment="1" applyProtection="1">
      <alignment horizontal="centerContinuous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 horizontal="left" vertical="center" wrapText="1" indent="5"/>
      <protection/>
    </xf>
    <xf numFmtId="0" fontId="8" fillId="34" borderId="13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 indent="2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3"/>
    </xf>
    <xf numFmtId="0" fontId="12" fillId="0" borderId="13" xfId="0" applyFont="1" applyBorder="1" applyAlignment="1">
      <alignment horizontal="left" wrapText="1" indent="1"/>
    </xf>
    <xf numFmtId="0" fontId="12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165" fontId="15" fillId="0" borderId="13" xfId="0" applyNumberFormat="1" applyFont="1" applyFill="1" applyBorder="1" applyAlignment="1" applyProtection="1">
      <alignment horizontal="right" wrapText="1"/>
      <protection/>
    </xf>
    <xf numFmtId="165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wrapText="1"/>
      <protection/>
    </xf>
    <xf numFmtId="0" fontId="8" fillId="0" borderId="13" xfId="0" applyFont="1" applyFill="1" applyBorder="1" applyAlignment="1" applyProtection="1">
      <alignment horizontal="left" vertical="center" wrapText="1" indent="1"/>
      <protection/>
    </xf>
    <xf numFmtId="165" fontId="6" fillId="0" borderId="13" xfId="0" applyNumberFormat="1" applyFont="1" applyBorder="1" applyAlignment="1">
      <alignment horizontal="right"/>
    </xf>
    <xf numFmtId="165" fontId="12" fillId="0" borderId="12" xfId="0" applyNumberFormat="1" applyFont="1" applyFill="1" applyBorder="1" applyAlignment="1" applyProtection="1">
      <alignment horizontal="right"/>
      <protection/>
    </xf>
    <xf numFmtId="165" fontId="12" fillId="0" borderId="12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165" fontId="58" fillId="0" borderId="0" xfId="0" applyNumberFormat="1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165" fontId="18" fillId="0" borderId="13" xfId="0" applyNumberFormat="1" applyFont="1" applyFill="1" applyBorder="1" applyAlignment="1" applyProtection="1">
      <alignment horizontal="right" vertical="center"/>
      <protection/>
    </xf>
    <xf numFmtId="165" fontId="18" fillId="0" borderId="13" xfId="0" applyNumberFormat="1" applyFont="1" applyFill="1" applyBorder="1" applyAlignment="1" applyProtection="1">
      <alignment horizontal="right" vertical="center"/>
      <protection locked="0"/>
    </xf>
    <xf numFmtId="165" fontId="17" fillId="0" borderId="13" xfId="0" applyNumberFormat="1" applyFont="1" applyFill="1" applyBorder="1" applyAlignment="1" applyProtection="1">
      <alignment horizontal="right" vertical="center" wrapText="1"/>
      <protection/>
    </xf>
    <xf numFmtId="165" fontId="17" fillId="0" borderId="13" xfId="0" applyNumberFormat="1" applyFont="1" applyFill="1" applyBorder="1" applyAlignment="1" applyProtection="1">
      <alignment horizontal="right" vertical="center"/>
      <protection/>
    </xf>
    <xf numFmtId="165" fontId="17" fillId="0" borderId="12" xfId="0" applyNumberFormat="1" applyFont="1" applyFill="1" applyBorder="1" applyAlignment="1" applyProtection="1">
      <alignment horizontal="right" vertical="center"/>
      <protection/>
    </xf>
    <xf numFmtId="165" fontId="8" fillId="0" borderId="13" xfId="0" applyNumberFormat="1" applyFont="1" applyFill="1" applyBorder="1" applyAlignment="1" applyProtection="1">
      <alignment horizontal="right" wrapText="1"/>
      <protection/>
    </xf>
    <xf numFmtId="165" fontId="8" fillId="0" borderId="15" xfId="0" applyNumberFormat="1" applyFont="1" applyFill="1" applyBorder="1" applyAlignment="1" applyProtection="1">
      <alignment horizontal="right" wrapText="1"/>
      <protection/>
    </xf>
    <xf numFmtId="165" fontId="3" fillId="0" borderId="13" xfId="0" applyNumberFormat="1" applyFont="1" applyFill="1" applyBorder="1" applyAlignment="1" applyProtection="1">
      <alignment horizontal="right"/>
      <protection/>
    </xf>
    <xf numFmtId="165" fontId="17" fillId="0" borderId="1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right"/>
    </xf>
    <xf numFmtId="0" fontId="8" fillId="13" borderId="13" xfId="0" applyFont="1" applyFill="1" applyBorder="1" applyAlignment="1" applyProtection="1">
      <alignment horizontal="left" vertical="center" wrapText="1"/>
      <protection/>
    </xf>
    <xf numFmtId="0" fontId="8" fillId="13" borderId="13" xfId="0" applyFont="1" applyFill="1" applyBorder="1" applyAlignment="1" applyProtection="1">
      <alignment horizontal="center" vertical="center" wrapText="1"/>
      <protection/>
    </xf>
    <xf numFmtId="165" fontId="8" fillId="13" borderId="13" xfId="0" applyNumberFormat="1" applyFont="1" applyFill="1" applyBorder="1" applyAlignment="1" applyProtection="1">
      <alignment horizontal="right" wrapText="1"/>
      <protection/>
    </xf>
    <xf numFmtId="0" fontId="8" fillId="13" borderId="13" xfId="0" applyFont="1" applyFill="1" applyBorder="1" applyAlignment="1" applyProtection="1">
      <alignment wrapText="1"/>
      <protection/>
    </xf>
    <xf numFmtId="165" fontId="8" fillId="13" borderId="15" xfId="0" applyNumberFormat="1" applyFont="1" applyFill="1" applyBorder="1" applyAlignment="1" applyProtection="1">
      <alignment horizontal="right" wrapText="1"/>
      <protection/>
    </xf>
    <xf numFmtId="165" fontId="6" fillId="0" borderId="0" xfId="0" applyNumberFormat="1" applyFont="1" applyAlignment="1">
      <alignment/>
    </xf>
    <xf numFmtId="0" fontId="12" fillId="13" borderId="13" xfId="0" applyFont="1" applyFill="1" applyBorder="1" applyAlignment="1">
      <alignment horizontal="left" wrapText="1" indent="1"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4" fillId="13" borderId="13" xfId="0" applyFont="1" applyFill="1" applyBorder="1" applyAlignment="1" applyProtection="1">
      <alignment horizontal="center" vertical="center" wrapText="1"/>
      <protection/>
    </xf>
    <xf numFmtId="0" fontId="14" fillId="13" borderId="13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7" fillId="13" borderId="13" xfId="0" applyFont="1" applyFill="1" applyBorder="1" applyAlignment="1" applyProtection="1">
      <alignment horizontal="left" vertical="center" wrapText="1"/>
      <protection/>
    </xf>
    <xf numFmtId="165" fontId="7" fillId="13" borderId="13" xfId="0" applyNumberFormat="1" applyFont="1" applyFill="1" applyBorder="1" applyAlignment="1" applyProtection="1">
      <alignment horizontal="right" wrapText="1"/>
      <protection/>
    </xf>
    <xf numFmtId="0" fontId="59" fillId="0" borderId="13" xfId="0" applyFont="1" applyFill="1" applyBorder="1" applyAlignment="1" applyProtection="1">
      <alignment vertical="center" wrapText="1"/>
      <protection/>
    </xf>
    <xf numFmtId="0" fontId="60" fillId="0" borderId="13" xfId="0" applyFont="1" applyFill="1" applyBorder="1" applyAlignment="1" applyProtection="1">
      <alignment horizontal="center" wrapText="1"/>
      <protection/>
    </xf>
    <xf numFmtId="165" fontId="59" fillId="0" borderId="13" xfId="0" applyNumberFormat="1" applyFont="1" applyFill="1" applyBorder="1" applyAlignment="1" applyProtection="1">
      <alignment horizontal="right" wrapText="1"/>
      <protection/>
    </xf>
    <xf numFmtId="165" fontId="17" fillId="13" borderId="13" xfId="0" applyNumberFormat="1" applyFont="1" applyFill="1" applyBorder="1" applyAlignment="1" applyProtection="1">
      <alignment horizontal="right" vertical="center" wrapText="1"/>
      <protection/>
    </xf>
    <xf numFmtId="165" fontId="17" fillId="13" borderId="10" xfId="0" applyNumberFormat="1" applyFont="1" applyFill="1" applyBorder="1" applyAlignment="1">
      <alignment horizontal="right" vertical="center" wrapText="1"/>
    </xf>
    <xf numFmtId="0" fontId="8" fillId="13" borderId="13" xfId="0" applyFont="1" applyFill="1" applyBorder="1" applyAlignment="1" applyProtection="1">
      <alignment horizontal="center"/>
      <protection/>
    </xf>
    <xf numFmtId="165" fontId="7" fillId="0" borderId="13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61" fillId="13" borderId="13" xfId="0" applyNumberFormat="1" applyFont="1" applyFill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3" fillId="0" borderId="0" xfId="0" applyNumberFormat="1" applyFont="1" applyFill="1" applyAlignment="1" applyProtection="1">
      <alignment/>
      <protection/>
    </xf>
    <xf numFmtId="165" fontId="62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5" fontId="63" fillId="0" borderId="0" xfId="0" applyNumberFormat="1" applyFont="1" applyFill="1" applyBorder="1" applyAlignment="1">
      <alignment horizontal="right"/>
    </xf>
    <xf numFmtId="3" fontId="17" fillId="13" borderId="13" xfId="0" applyNumberFormat="1" applyFont="1" applyFill="1" applyBorder="1" applyAlignment="1" applyProtection="1">
      <alignment horizontal="right" vertical="center"/>
      <protection/>
    </xf>
    <xf numFmtId="3" fontId="17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9">
      <selection activeCell="A36" sqref="A36"/>
    </sheetView>
  </sheetViews>
  <sheetFormatPr defaultColWidth="8.875" defaultRowHeight="12.75"/>
  <cols>
    <col min="1" max="1" width="31.125" style="12" customWidth="1"/>
    <col min="2" max="2" width="13.375" style="12" customWidth="1"/>
    <col min="3" max="3" width="11.00390625" style="12" customWidth="1"/>
    <col min="4" max="5" width="10.25390625" style="12" customWidth="1"/>
    <col min="6" max="7" width="9.75390625" style="12" customWidth="1"/>
    <col min="8" max="8" width="10.00390625" style="12" customWidth="1"/>
    <col min="9" max="9" width="5.75390625" style="14" customWidth="1"/>
    <col min="10" max="16384" width="8.875" style="12" customWidth="1"/>
  </cols>
  <sheetData>
    <row r="1" spans="1:9" s="5" customFormat="1" ht="19.5" customHeight="1">
      <c r="A1" s="1" t="s">
        <v>11</v>
      </c>
      <c r="B1" s="2"/>
      <c r="C1" s="2"/>
      <c r="D1" s="3"/>
      <c r="E1" s="3"/>
      <c r="F1" s="3"/>
      <c r="G1" s="3"/>
      <c r="H1" s="3"/>
      <c r="I1" s="4"/>
    </row>
    <row r="2" spans="1:9" s="10" customFormat="1" ht="12.75">
      <c r="A2" s="6" t="s">
        <v>92</v>
      </c>
      <c r="B2" s="7"/>
      <c r="C2" s="7"/>
      <c r="D2" s="8"/>
      <c r="E2" s="8"/>
      <c r="F2" s="8"/>
      <c r="G2" s="8"/>
      <c r="H2" s="8"/>
      <c r="I2" s="9"/>
    </row>
    <row r="3" spans="1:5" ht="12.75">
      <c r="A3" s="56" t="s">
        <v>88</v>
      </c>
      <c r="B3" s="13"/>
      <c r="C3" s="13"/>
      <c r="D3" s="13"/>
      <c r="E3" s="13"/>
    </row>
    <row r="4" spans="1:8" ht="21.75" customHeight="1">
      <c r="A4" s="15" t="s">
        <v>0</v>
      </c>
      <c r="B4" s="16" t="s">
        <v>1</v>
      </c>
      <c r="C4" s="33" t="s">
        <v>12</v>
      </c>
      <c r="D4" s="33" t="s">
        <v>12</v>
      </c>
      <c r="E4" s="34" t="s">
        <v>2</v>
      </c>
      <c r="F4" s="109" t="s">
        <v>3</v>
      </c>
      <c r="G4" s="110"/>
      <c r="H4" s="110"/>
    </row>
    <row r="5" spans="1:8" ht="14.25" customHeight="1">
      <c r="A5" s="17"/>
      <c r="B5" s="18" t="s">
        <v>4</v>
      </c>
      <c r="C5" s="19">
        <v>2015</v>
      </c>
      <c r="D5" s="19">
        <v>2016</v>
      </c>
      <c r="E5" s="19">
        <v>2017</v>
      </c>
      <c r="F5" s="20">
        <v>2018</v>
      </c>
      <c r="G5" s="20">
        <v>2019</v>
      </c>
      <c r="H5" s="20">
        <v>2020</v>
      </c>
    </row>
    <row r="6" spans="1:8" ht="25.5">
      <c r="A6" s="21" t="s">
        <v>5</v>
      </c>
      <c r="B6" s="22"/>
      <c r="C6" s="61"/>
      <c r="D6" s="59"/>
      <c r="E6" s="59"/>
      <c r="F6" s="60"/>
      <c r="G6" s="59"/>
      <c r="H6" s="59"/>
    </row>
    <row r="7" spans="1:15" ht="15.75">
      <c r="A7" s="23" t="s">
        <v>6</v>
      </c>
      <c r="B7" s="22" t="s">
        <v>7</v>
      </c>
      <c r="C7" s="61">
        <v>5941.4</v>
      </c>
      <c r="D7" s="61">
        <v>6663.5</v>
      </c>
      <c r="E7" s="61">
        <v>6977.2</v>
      </c>
      <c r="F7" s="61">
        <v>7420.1</v>
      </c>
      <c r="G7" s="61">
        <v>7929.1</v>
      </c>
      <c r="H7" s="61">
        <v>8507.1</v>
      </c>
      <c r="J7" s="100"/>
      <c r="K7" s="100"/>
      <c r="L7" s="100"/>
      <c r="M7" s="100"/>
      <c r="N7" s="100"/>
      <c r="O7" s="100"/>
    </row>
    <row r="8" spans="1:8" ht="15.75">
      <c r="A8" s="23" t="s">
        <v>19</v>
      </c>
      <c r="B8" s="22"/>
      <c r="C8" s="61"/>
      <c r="D8" s="59"/>
      <c r="E8" s="59"/>
      <c r="F8" s="59"/>
      <c r="G8" s="60"/>
      <c r="H8" s="60"/>
    </row>
    <row r="9" spans="1:15" ht="25.5">
      <c r="A9" s="23" t="s">
        <v>20</v>
      </c>
      <c r="B9" s="22" t="s">
        <v>7</v>
      </c>
      <c r="C9" s="61">
        <v>175</v>
      </c>
      <c r="D9" s="59">
        <v>192.5</v>
      </c>
      <c r="E9" s="59">
        <v>211.8</v>
      </c>
      <c r="F9" s="59">
        <v>239</v>
      </c>
      <c r="G9" s="60">
        <v>273</v>
      </c>
      <c r="H9" s="60">
        <v>313</v>
      </c>
      <c r="J9" s="100"/>
      <c r="K9" s="100"/>
      <c r="L9" s="100"/>
      <c r="M9" s="100"/>
      <c r="N9" s="100"/>
      <c r="O9" s="100"/>
    </row>
    <row r="10" spans="1:8" ht="15.75">
      <c r="A10" s="23" t="s">
        <v>21</v>
      </c>
      <c r="B10" s="22" t="s">
        <v>7</v>
      </c>
      <c r="C10" s="61">
        <v>1684.2</v>
      </c>
      <c r="D10" s="59">
        <v>2189.2</v>
      </c>
      <c r="E10" s="59">
        <v>2158.4</v>
      </c>
      <c r="F10" s="59">
        <v>2323.9</v>
      </c>
      <c r="G10" s="60">
        <v>2504.5</v>
      </c>
      <c r="H10" s="60">
        <v>2701.4</v>
      </c>
    </row>
    <row r="11" spans="1:15" ht="15.75">
      <c r="A11" s="31" t="s">
        <v>31</v>
      </c>
      <c r="B11" s="22" t="s">
        <v>7</v>
      </c>
      <c r="C11" s="61">
        <v>2255.1</v>
      </c>
      <c r="D11" s="59">
        <v>2364.8</v>
      </c>
      <c r="E11" s="59">
        <v>2527.3</v>
      </c>
      <c r="F11" s="59">
        <v>2643.7</v>
      </c>
      <c r="G11" s="60">
        <v>2763.6</v>
      </c>
      <c r="H11" s="60">
        <v>2902.5</v>
      </c>
      <c r="J11" s="100"/>
      <c r="K11" s="100"/>
      <c r="L11" s="100"/>
      <c r="M11" s="100"/>
      <c r="N11" s="100"/>
      <c r="O11" s="100"/>
    </row>
    <row r="12" spans="1:8" ht="15.75">
      <c r="A12" s="52" t="s">
        <v>86</v>
      </c>
      <c r="B12" s="22" t="s">
        <v>7</v>
      </c>
      <c r="C12" s="61">
        <v>1595</v>
      </c>
      <c r="D12" s="59">
        <v>1681.5</v>
      </c>
      <c r="E12" s="59">
        <v>1815.2</v>
      </c>
      <c r="F12" s="59">
        <v>1899</v>
      </c>
      <c r="G12" s="60">
        <v>1984</v>
      </c>
      <c r="H12" s="60">
        <v>2084</v>
      </c>
    </row>
    <row r="13" spans="1:8" ht="24.75" customHeight="1">
      <c r="A13" s="30" t="s">
        <v>22</v>
      </c>
      <c r="B13" s="22" t="s">
        <v>7</v>
      </c>
      <c r="C13" s="61">
        <v>647.8</v>
      </c>
      <c r="D13" s="62">
        <v>670.5</v>
      </c>
      <c r="E13" s="62">
        <v>698.7</v>
      </c>
      <c r="F13" s="62">
        <v>730.8</v>
      </c>
      <c r="G13" s="62">
        <v>765.1</v>
      </c>
      <c r="H13" s="62">
        <v>803.4</v>
      </c>
    </row>
    <row r="14" spans="1:15" ht="15.75">
      <c r="A14" s="23" t="s">
        <v>23</v>
      </c>
      <c r="B14" s="22" t="s">
        <v>7</v>
      </c>
      <c r="C14" s="61">
        <v>1827.1</v>
      </c>
      <c r="D14" s="62">
        <v>1917</v>
      </c>
      <c r="E14" s="62">
        <v>2079.7</v>
      </c>
      <c r="F14" s="62">
        <v>2213.5</v>
      </c>
      <c r="G14" s="62">
        <v>2388</v>
      </c>
      <c r="H14" s="62">
        <v>2590.2</v>
      </c>
      <c r="J14" s="100"/>
      <c r="K14" s="100"/>
      <c r="L14" s="100"/>
      <c r="M14" s="100"/>
      <c r="N14" s="100"/>
      <c r="O14" s="100"/>
    </row>
    <row r="15" spans="1:8" ht="42" customHeight="1">
      <c r="A15" s="70" t="s">
        <v>16</v>
      </c>
      <c r="B15" s="71" t="s">
        <v>8</v>
      </c>
      <c r="C15" s="92">
        <v>93.7</v>
      </c>
      <c r="D15" s="93">
        <v>105.1</v>
      </c>
      <c r="E15" s="93">
        <v>100.7</v>
      </c>
      <c r="F15" s="93">
        <v>102.3</v>
      </c>
      <c r="G15" s="93">
        <v>102.7</v>
      </c>
      <c r="H15" s="93">
        <v>103.1</v>
      </c>
    </row>
    <row r="16" spans="1:8" ht="40.5" customHeight="1">
      <c r="A16" s="24" t="s">
        <v>18</v>
      </c>
      <c r="B16" s="32" t="s">
        <v>8</v>
      </c>
      <c r="C16" s="67">
        <v>116.5</v>
      </c>
      <c r="D16" s="67">
        <v>106.7</v>
      </c>
      <c r="E16" s="67">
        <v>104</v>
      </c>
      <c r="F16" s="67">
        <v>104</v>
      </c>
      <c r="G16" s="67">
        <v>104</v>
      </c>
      <c r="H16" s="67">
        <v>104</v>
      </c>
    </row>
    <row r="17" spans="1:8" ht="15.75">
      <c r="A17" s="23" t="s">
        <v>9</v>
      </c>
      <c r="B17" s="22" t="s">
        <v>7</v>
      </c>
      <c r="C17" s="61">
        <v>5431.4</v>
      </c>
      <c r="D17" s="63">
        <v>6108</v>
      </c>
      <c r="E17" s="63">
        <v>6675.2</v>
      </c>
      <c r="F17" s="63">
        <v>7141.5</v>
      </c>
      <c r="G17" s="63">
        <v>7639.8</v>
      </c>
      <c r="H17" s="63">
        <v>8186.4</v>
      </c>
    </row>
    <row r="18" spans="1:8" ht="15.75">
      <c r="A18" s="23" t="s">
        <v>24</v>
      </c>
      <c r="B18" s="22" t="s">
        <v>25</v>
      </c>
      <c r="C18" s="61"/>
      <c r="D18" s="62"/>
      <c r="E18" s="62"/>
      <c r="F18" s="62"/>
      <c r="G18" s="62"/>
      <c r="H18" s="62"/>
    </row>
    <row r="19" spans="1:8" ht="15.75">
      <c r="A19" s="23" t="s">
        <v>26</v>
      </c>
      <c r="B19" s="25" t="s">
        <v>7</v>
      </c>
      <c r="C19" s="61">
        <v>4849.2</v>
      </c>
      <c r="D19" s="62">
        <v>5417.4</v>
      </c>
      <c r="E19" s="62">
        <v>5918.7</v>
      </c>
      <c r="F19" s="62">
        <v>6340.9</v>
      </c>
      <c r="G19" s="62">
        <v>6787.5</v>
      </c>
      <c r="H19" s="62">
        <v>7268.7</v>
      </c>
    </row>
    <row r="20" spans="1:8" ht="15.75">
      <c r="A20" s="23" t="s">
        <v>27</v>
      </c>
      <c r="B20" s="25" t="s">
        <v>7</v>
      </c>
      <c r="C20" s="61">
        <v>3985</v>
      </c>
      <c r="D20" s="62">
        <v>4485.8</v>
      </c>
      <c r="E20" s="62">
        <v>4912.6</v>
      </c>
      <c r="F20" s="62">
        <v>5262.4</v>
      </c>
      <c r="G20" s="62">
        <v>5631.7</v>
      </c>
      <c r="H20" s="62">
        <v>6026.9</v>
      </c>
    </row>
    <row r="21" spans="1:8" ht="25.5">
      <c r="A21" s="23" t="s">
        <v>28</v>
      </c>
      <c r="B21" s="25" t="s">
        <v>7</v>
      </c>
      <c r="C21" s="61">
        <v>317.2</v>
      </c>
      <c r="D21" s="62">
        <v>403.7</v>
      </c>
      <c r="E21" s="62">
        <v>412.9</v>
      </c>
      <c r="F21" s="62">
        <v>430.2</v>
      </c>
      <c r="G21" s="62">
        <v>453.9</v>
      </c>
      <c r="H21" s="62">
        <v>490.1</v>
      </c>
    </row>
    <row r="22" spans="1:8" ht="15.75">
      <c r="A22" s="26" t="s">
        <v>29</v>
      </c>
      <c r="B22" s="25" t="s">
        <v>7</v>
      </c>
      <c r="C22" s="61">
        <v>265</v>
      </c>
      <c r="D22" s="62">
        <v>286.9</v>
      </c>
      <c r="E22" s="62">
        <v>343.6</v>
      </c>
      <c r="F22" s="62">
        <v>370.4</v>
      </c>
      <c r="G22" s="62">
        <v>398.4</v>
      </c>
      <c r="H22" s="62">
        <v>427.6</v>
      </c>
    </row>
    <row r="23" spans="1:8" ht="25.5">
      <c r="A23" s="23" t="s">
        <v>10</v>
      </c>
      <c r="B23" s="25" t="s">
        <v>7</v>
      </c>
      <c r="C23" s="61">
        <v>510.1</v>
      </c>
      <c r="D23" s="62">
        <v>555.5</v>
      </c>
      <c r="E23" s="62">
        <v>278.2</v>
      </c>
      <c r="F23" s="62">
        <v>167.9</v>
      </c>
      <c r="G23" s="62">
        <v>142.5</v>
      </c>
      <c r="H23" s="62">
        <v>118.1</v>
      </c>
    </row>
    <row r="24" spans="1:8" ht="9" customHeight="1">
      <c r="A24" s="23"/>
      <c r="B24" s="25"/>
      <c r="C24" s="61"/>
      <c r="D24" s="62"/>
      <c r="E24" s="62"/>
      <c r="F24" s="62"/>
      <c r="G24" s="62"/>
      <c r="H24" s="62"/>
    </row>
    <row r="25" spans="1:8" ht="25.5">
      <c r="A25" s="23" t="s">
        <v>74</v>
      </c>
      <c r="B25" s="25" t="s">
        <v>17</v>
      </c>
      <c r="C25" s="61">
        <v>35.749</v>
      </c>
      <c r="D25" s="62">
        <v>35.623</v>
      </c>
      <c r="E25" s="62">
        <v>36.84</v>
      </c>
      <c r="F25" s="62">
        <v>37.437</v>
      </c>
      <c r="G25" s="62">
        <v>37.786</v>
      </c>
      <c r="H25" s="62">
        <v>38.053</v>
      </c>
    </row>
    <row r="26" spans="1:8" ht="25.5">
      <c r="A26" s="73" t="s">
        <v>13</v>
      </c>
      <c r="B26" s="94" t="s">
        <v>15</v>
      </c>
      <c r="C26" s="104">
        <v>13849.8</v>
      </c>
      <c r="D26" s="104">
        <v>15588</v>
      </c>
      <c r="E26" s="104">
        <v>15782.7</v>
      </c>
      <c r="F26" s="104">
        <v>16516.9</v>
      </c>
      <c r="G26" s="104">
        <v>17486.9</v>
      </c>
      <c r="H26" s="104">
        <v>18629.9</v>
      </c>
    </row>
    <row r="27" spans="1:8" ht="25.5">
      <c r="A27" s="27" t="s">
        <v>14</v>
      </c>
      <c r="B27" s="28" t="s">
        <v>15</v>
      </c>
      <c r="C27" s="105">
        <v>12660.9</v>
      </c>
      <c r="D27" s="105">
        <v>14288.5</v>
      </c>
      <c r="E27" s="105">
        <v>15099.5</v>
      </c>
      <c r="F27" s="105">
        <v>15896.7</v>
      </c>
      <c r="G27" s="105">
        <v>16848.8</v>
      </c>
      <c r="H27" s="105">
        <v>17927.6</v>
      </c>
    </row>
    <row r="28" spans="1:8" ht="15.75">
      <c r="A28" s="106"/>
      <c r="B28" s="107"/>
      <c r="C28" s="108"/>
      <c r="D28" s="108"/>
      <c r="E28" s="108"/>
      <c r="F28" s="108"/>
      <c r="G28" s="108"/>
      <c r="H28" s="108"/>
    </row>
    <row r="29" spans="1:8" ht="15.75">
      <c r="A29" s="106" t="s">
        <v>96</v>
      </c>
      <c r="B29" s="107"/>
      <c r="C29" s="108"/>
      <c r="D29" s="108" t="s">
        <v>97</v>
      </c>
      <c r="E29" s="108"/>
      <c r="F29" s="108"/>
      <c r="G29" s="108"/>
      <c r="H29" s="108"/>
    </row>
    <row r="31" spans="1:3" ht="12.75">
      <c r="A31" s="29" t="s">
        <v>93</v>
      </c>
      <c r="B31" s="29"/>
      <c r="C31" s="29"/>
    </row>
    <row r="32" spans="1:3" ht="12.75">
      <c r="A32" s="121" t="s">
        <v>94</v>
      </c>
      <c r="B32" s="29"/>
      <c r="C32" s="29"/>
    </row>
  </sheetData>
  <sheetProtection/>
  <mergeCells count="1">
    <mergeCell ref="F4:H4"/>
  </mergeCells>
  <printOptions horizontalCentered="1"/>
  <pageMargins left="0.45" right="0.3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4.375" style="35" customWidth="1"/>
    <col min="2" max="7" width="10.625" style="0" customWidth="1"/>
  </cols>
  <sheetData>
    <row r="1" ht="12.75">
      <c r="D1" t="s">
        <v>32</v>
      </c>
    </row>
    <row r="2" spans="1:5" ht="20.25" customHeight="1">
      <c r="A2" s="111" t="s">
        <v>33</v>
      </c>
      <c r="B2" s="111"/>
      <c r="C2" s="111"/>
      <c r="D2" s="111"/>
      <c r="E2" s="111"/>
    </row>
    <row r="3" ht="12.75">
      <c r="E3" s="69" t="s">
        <v>85</v>
      </c>
    </row>
    <row r="4" spans="1:7" ht="12.75">
      <c r="A4" s="112"/>
      <c r="B4" s="33" t="s">
        <v>12</v>
      </c>
      <c r="C4" s="33" t="s">
        <v>12</v>
      </c>
      <c r="D4" s="34" t="s">
        <v>2</v>
      </c>
      <c r="E4" s="109" t="s">
        <v>3</v>
      </c>
      <c r="F4" s="110"/>
      <c r="G4" s="110"/>
    </row>
    <row r="5" spans="1:7" ht="12.75">
      <c r="A5" s="112"/>
      <c r="B5" s="19">
        <v>2015</v>
      </c>
      <c r="C5" s="19">
        <v>2016</v>
      </c>
      <c r="D5" s="19">
        <v>2017</v>
      </c>
      <c r="E5" s="20">
        <v>2018</v>
      </c>
      <c r="F5" s="20">
        <v>2019</v>
      </c>
      <c r="G5" s="20">
        <v>2020</v>
      </c>
    </row>
    <row r="6" spans="1:7" s="37" customFormat="1" ht="11.25">
      <c r="A6" s="36" t="s">
        <v>34</v>
      </c>
      <c r="B6" s="54"/>
      <c r="C6" s="54"/>
      <c r="D6" s="54"/>
      <c r="E6" s="55"/>
      <c r="F6" s="53"/>
      <c r="G6" s="53"/>
    </row>
    <row r="7" spans="1:7" s="37" customFormat="1" ht="13.5" customHeight="1">
      <c r="A7" s="38" t="s">
        <v>35</v>
      </c>
      <c r="B7" s="95">
        <v>175</v>
      </c>
      <c r="C7" s="98">
        <v>192.5</v>
      </c>
      <c r="D7" s="98">
        <v>211.8</v>
      </c>
      <c r="E7" s="98">
        <v>239</v>
      </c>
      <c r="F7" s="98">
        <v>273</v>
      </c>
      <c r="G7" s="98">
        <v>313</v>
      </c>
    </row>
    <row r="8" spans="1:7" s="37" customFormat="1" ht="13.5" customHeight="1">
      <c r="A8" s="38" t="s">
        <v>36</v>
      </c>
      <c r="B8" s="95">
        <v>1684.2</v>
      </c>
      <c r="C8" s="99">
        <v>2189.2</v>
      </c>
      <c r="D8" s="99">
        <v>2158.4</v>
      </c>
      <c r="E8" s="99">
        <v>2323.9</v>
      </c>
      <c r="F8" s="99">
        <v>2504.5</v>
      </c>
      <c r="G8" s="99">
        <v>2701.4</v>
      </c>
    </row>
    <row r="9" spans="1:9" s="37" customFormat="1" ht="13.5" customHeight="1">
      <c r="A9" s="38" t="s">
        <v>59</v>
      </c>
      <c r="B9" s="95">
        <f aca="true" t="shared" si="0" ref="B9:G9">SUM(B10:B14)</f>
        <v>2255.1</v>
      </c>
      <c r="C9" s="95">
        <f t="shared" si="0"/>
        <v>2364.7999999999997</v>
      </c>
      <c r="D9" s="95">
        <f t="shared" si="0"/>
        <v>2527.3</v>
      </c>
      <c r="E9" s="95">
        <f t="shared" si="0"/>
        <v>2643.7</v>
      </c>
      <c r="F9" s="95">
        <f t="shared" si="0"/>
        <v>2763.6</v>
      </c>
      <c r="G9" s="95">
        <f t="shared" si="0"/>
        <v>2902.5</v>
      </c>
      <c r="I9" s="75"/>
    </row>
    <row r="10" spans="1:13" s="37" customFormat="1" ht="13.5" customHeight="1">
      <c r="A10" s="39" t="s">
        <v>37</v>
      </c>
      <c r="B10" s="96">
        <v>1595</v>
      </c>
      <c r="C10" s="99">
        <v>1681.5</v>
      </c>
      <c r="D10" s="99">
        <v>1815.2</v>
      </c>
      <c r="E10" s="99">
        <v>1899</v>
      </c>
      <c r="F10" s="99">
        <v>1984</v>
      </c>
      <c r="G10" s="99">
        <v>2084</v>
      </c>
      <c r="I10" s="75"/>
      <c r="J10" s="75"/>
      <c r="K10" s="75"/>
      <c r="L10" s="75"/>
      <c r="M10" s="75"/>
    </row>
    <row r="11" spans="1:7" s="37" customFormat="1" ht="13.5" customHeight="1">
      <c r="A11" s="39" t="s">
        <v>38</v>
      </c>
      <c r="B11" s="96">
        <v>647.8</v>
      </c>
      <c r="C11" s="99">
        <v>670.5</v>
      </c>
      <c r="D11" s="99">
        <v>698.7</v>
      </c>
      <c r="E11" s="99">
        <v>730.8</v>
      </c>
      <c r="F11" s="99">
        <v>765.1</v>
      </c>
      <c r="G11" s="99">
        <v>803.4</v>
      </c>
    </row>
    <row r="12" spans="1:7" s="37" customFormat="1" ht="13.5" customHeight="1">
      <c r="A12" s="39" t="s">
        <v>39</v>
      </c>
      <c r="B12" s="96">
        <v>2</v>
      </c>
      <c r="C12" s="99">
        <v>2.1</v>
      </c>
      <c r="D12" s="99">
        <v>2.1</v>
      </c>
      <c r="E12" s="99">
        <v>2.2</v>
      </c>
      <c r="F12" s="99">
        <v>2.3</v>
      </c>
      <c r="G12" s="99">
        <v>2.3</v>
      </c>
    </row>
    <row r="13" spans="1:7" s="37" customFormat="1" ht="13.5" customHeight="1">
      <c r="A13" s="39" t="s">
        <v>40</v>
      </c>
      <c r="B13" s="96">
        <v>8.7</v>
      </c>
      <c r="C13" s="99">
        <v>9</v>
      </c>
      <c r="D13" s="99">
        <v>9.4</v>
      </c>
      <c r="E13" s="99">
        <v>9.7</v>
      </c>
      <c r="F13" s="99">
        <v>10.1</v>
      </c>
      <c r="G13" s="99">
        <v>10.6</v>
      </c>
    </row>
    <row r="14" spans="1:7" s="37" customFormat="1" ht="13.5" customHeight="1">
      <c r="A14" s="39" t="s">
        <v>41</v>
      </c>
      <c r="B14" s="96">
        <v>1.6</v>
      </c>
      <c r="C14" s="99">
        <v>1.7</v>
      </c>
      <c r="D14" s="99">
        <v>1.9</v>
      </c>
      <c r="E14" s="99">
        <v>2</v>
      </c>
      <c r="F14" s="99">
        <v>2.1</v>
      </c>
      <c r="G14" s="99">
        <v>2.2</v>
      </c>
    </row>
    <row r="15" spans="1:7" s="37" customFormat="1" ht="13.5" customHeight="1">
      <c r="A15" s="40" t="s">
        <v>42</v>
      </c>
      <c r="B15" s="95">
        <f aca="true" t="shared" si="1" ref="B15:G15">SUM(B16:B20)</f>
        <v>1827.1</v>
      </c>
      <c r="C15" s="95">
        <f t="shared" si="1"/>
        <v>1917</v>
      </c>
      <c r="D15" s="95">
        <f t="shared" si="1"/>
        <v>2079.7</v>
      </c>
      <c r="E15" s="95">
        <f t="shared" si="1"/>
        <v>2213.5</v>
      </c>
      <c r="F15" s="95">
        <f t="shared" si="1"/>
        <v>2388</v>
      </c>
      <c r="G15" s="95">
        <f t="shared" si="1"/>
        <v>2590.2</v>
      </c>
    </row>
    <row r="16" spans="1:14" s="37" customFormat="1" ht="22.5">
      <c r="A16" s="41" t="s">
        <v>80</v>
      </c>
      <c r="B16" s="96">
        <v>74.5</v>
      </c>
      <c r="C16" s="99">
        <v>81.9</v>
      </c>
      <c r="D16" s="99">
        <v>88.4</v>
      </c>
      <c r="E16" s="99">
        <v>97.5</v>
      </c>
      <c r="F16" s="99">
        <v>110</v>
      </c>
      <c r="G16" s="99">
        <v>127</v>
      </c>
      <c r="I16" s="75"/>
      <c r="J16" s="75"/>
      <c r="K16" s="75"/>
      <c r="L16" s="75"/>
      <c r="M16" s="75"/>
      <c r="N16" s="75"/>
    </row>
    <row r="17" spans="1:7" s="37" customFormat="1" ht="13.5" customHeight="1">
      <c r="A17" s="41" t="s">
        <v>81</v>
      </c>
      <c r="B17" s="96">
        <v>670.5</v>
      </c>
      <c r="C17" s="99">
        <v>704</v>
      </c>
      <c r="D17" s="99">
        <v>741</v>
      </c>
      <c r="E17" s="99">
        <v>798</v>
      </c>
      <c r="F17" s="99">
        <v>854</v>
      </c>
      <c r="G17" s="99">
        <v>917</v>
      </c>
    </row>
    <row r="18" spans="1:7" s="37" customFormat="1" ht="13.5" customHeight="1">
      <c r="A18" s="41" t="s">
        <v>82</v>
      </c>
      <c r="B18" s="96">
        <v>21</v>
      </c>
      <c r="C18" s="99">
        <v>22.1</v>
      </c>
      <c r="D18" s="99">
        <v>23.1</v>
      </c>
      <c r="E18" s="99">
        <v>24.3</v>
      </c>
      <c r="F18" s="99">
        <v>25.6</v>
      </c>
      <c r="G18" s="99">
        <v>27</v>
      </c>
    </row>
    <row r="19" spans="1:7" s="37" customFormat="1" ht="13.5" customHeight="1">
      <c r="A19" s="41" t="s">
        <v>83</v>
      </c>
      <c r="B19" s="96">
        <v>38.1</v>
      </c>
      <c r="C19" s="99">
        <v>40</v>
      </c>
      <c r="D19" s="99">
        <v>42.2</v>
      </c>
      <c r="E19" s="99">
        <v>44.7</v>
      </c>
      <c r="F19" s="99">
        <v>47.4</v>
      </c>
      <c r="G19" s="99">
        <v>50.2</v>
      </c>
    </row>
    <row r="20" spans="1:7" s="37" customFormat="1" ht="13.5" customHeight="1">
      <c r="A20" s="41" t="s">
        <v>84</v>
      </c>
      <c r="B20" s="96">
        <v>1023</v>
      </c>
      <c r="C20" s="99">
        <v>1069</v>
      </c>
      <c r="D20" s="99">
        <v>1185</v>
      </c>
      <c r="E20" s="99">
        <v>1249</v>
      </c>
      <c r="F20" s="99">
        <v>1351</v>
      </c>
      <c r="G20" s="99">
        <v>1469</v>
      </c>
    </row>
    <row r="21" spans="1:7" s="37" customFormat="1" ht="13.5" customHeight="1">
      <c r="A21" s="76" t="s">
        <v>70</v>
      </c>
      <c r="B21" s="97">
        <f aca="true" t="shared" si="2" ref="B21:G21">B7+B8+B9+B15</f>
        <v>5941.4</v>
      </c>
      <c r="C21" s="97">
        <f t="shared" si="2"/>
        <v>6663.5</v>
      </c>
      <c r="D21" s="97">
        <f t="shared" si="2"/>
        <v>6977.2</v>
      </c>
      <c r="E21" s="97">
        <f t="shared" si="2"/>
        <v>7420.1</v>
      </c>
      <c r="F21" s="97">
        <f t="shared" si="2"/>
        <v>7929.1</v>
      </c>
      <c r="G21" s="97">
        <f t="shared" si="2"/>
        <v>8507.099999999999</v>
      </c>
    </row>
    <row r="22" spans="1:7" s="37" customFormat="1" ht="13.5" customHeight="1">
      <c r="A22" s="41" t="s">
        <v>43</v>
      </c>
      <c r="B22" s="96">
        <f aca="true" t="shared" si="3" ref="B22:G22">B21-B55</f>
        <v>510.0500000000002</v>
      </c>
      <c r="C22" s="96">
        <f t="shared" si="3"/>
        <v>555.5</v>
      </c>
      <c r="D22" s="96">
        <f t="shared" si="3"/>
        <v>301.9999999999991</v>
      </c>
      <c r="E22" s="96">
        <f t="shared" si="3"/>
        <v>278.6000000000013</v>
      </c>
      <c r="F22" s="96">
        <f t="shared" si="3"/>
        <v>289.3000000000011</v>
      </c>
      <c r="G22" s="96">
        <f t="shared" si="3"/>
        <v>320.6999999999989</v>
      </c>
    </row>
    <row r="23" spans="1:7" s="37" customFormat="1" ht="13.5" customHeight="1">
      <c r="A23" s="43" t="s">
        <v>44</v>
      </c>
      <c r="B23" s="96">
        <f aca="true" t="shared" si="4" ref="B23:G23">B21+B22</f>
        <v>6451.45</v>
      </c>
      <c r="C23" s="96">
        <f t="shared" si="4"/>
        <v>7219</v>
      </c>
      <c r="D23" s="96">
        <f t="shared" si="4"/>
        <v>7279.199999999999</v>
      </c>
      <c r="E23" s="96">
        <f t="shared" si="4"/>
        <v>7698.700000000002</v>
      </c>
      <c r="F23" s="96">
        <f t="shared" si="4"/>
        <v>8218.400000000001</v>
      </c>
      <c r="G23" s="96">
        <f t="shared" si="4"/>
        <v>8827.799999999997</v>
      </c>
    </row>
    <row r="24" spans="1:7" s="37" customFormat="1" ht="5.25" customHeight="1">
      <c r="A24" s="38"/>
      <c r="B24" s="96"/>
      <c r="C24" s="99"/>
      <c r="D24" s="99"/>
      <c r="E24" s="99"/>
      <c r="F24" s="99"/>
      <c r="G24" s="99"/>
    </row>
    <row r="25" spans="1:7" s="37" customFormat="1" ht="13.5" customHeight="1">
      <c r="A25" s="44" t="s">
        <v>45</v>
      </c>
      <c r="B25" s="96"/>
      <c r="C25" s="99"/>
      <c r="D25" s="99"/>
      <c r="E25" s="99"/>
      <c r="F25" s="99"/>
      <c r="G25" s="99"/>
    </row>
    <row r="26" spans="1:7" s="37" customFormat="1" ht="13.5" customHeight="1">
      <c r="A26" s="38" t="s">
        <v>71</v>
      </c>
      <c r="B26" s="95">
        <f>SUM(B28:B30)</f>
        <v>4849.2</v>
      </c>
      <c r="C26" s="98">
        <f>C28+C29+C30</f>
        <v>5417.400000000001</v>
      </c>
      <c r="D26" s="98">
        <f>D28+D29+D30</f>
        <v>5918.700000000001</v>
      </c>
      <c r="E26" s="98">
        <f>E28+E29+E30</f>
        <v>6340.9</v>
      </c>
      <c r="F26" s="98">
        <f>F28+F29+F30</f>
        <v>6787.5</v>
      </c>
      <c r="G26" s="98">
        <f>G28+G29+G30</f>
        <v>7268.699999999999</v>
      </c>
    </row>
    <row r="27" spans="1:7" s="37" customFormat="1" ht="13.5" customHeight="1">
      <c r="A27" s="45" t="s">
        <v>87</v>
      </c>
      <c r="B27" s="96"/>
      <c r="C27" s="99"/>
      <c r="D27" s="99"/>
      <c r="E27" s="99"/>
      <c r="F27" s="99"/>
      <c r="G27" s="99"/>
    </row>
    <row r="28" spans="1:7" s="37" customFormat="1" ht="13.5" customHeight="1">
      <c r="A28" s="41" t="s">
        <v>60</v>
      </c>
      <c r="B28" s="96">
        <v>3985</v>
      </c>
      <c r="C28" s="99">
        <v>4485.8</v>
      </c>
      <c r="D28" s="99">
        <v>4912.6</v>
      </c>
      <c r="E28" s="99">
        <v>5262.4</v>
      </c>
      <c r="F28" s="99">
        <v>5631.7</v>
      </c>
      <c r="G28" s="99">
        <v>6026.9</v>
      </c>
    </row>
    <row r="29" spans="1:14" s="37" customFormat="1" ht="13.5" customHeight="1">
      <c r="A29" s="41" t="s">
        <v>76</v>
      </c>
      <c r="B29" s="96">
        <v>126.5</v>
      </c>
      <c r="C29" s="99">
        <v>137.1</v>
      </c>
      <c r="D29" s="99">
        <v>147.6</v>
      </c>
      <c r="E29" s="99">
        <v>158.1</v>
      </c>
      <c r="F29" s="99">
        <v>169</v>
      </c>
      <c r="G29" s="99">
        <v>180.7</v>
      </c>
      <c r="I29" s="75"/>
      <c r="J29" s="75"/>
      <c r="K29" s="75"/>
      <c r="L29" s="75"/>
      <c r="M29" s="75"/>
      <c r="N29" s="75"/>
    </row>
    <row r="30" spans="1:7" s="37" customFormat="1" ht="18" customHeight="1">
      <c r="A30" s="41" t="s">
        <v>75</v>
      </c>
      <c r="B30" s="96">
        <v>737.7</v>
      </c>
      <c r="C30" s="99">
        <v>794.5</v>
      </c>
      <c r="D30" s="99">
        <v>858.5</v>
      </c>
      <c r="E30" s="99">
        <v>920.4</v>
      </c>
      <c r="F30" s="99">
        <v>986.8</v>
      </c>
      <c r="G30" s="99">
        <v>1061.1</v>
      </c>
    </row>
    <row r="31" spans="1:7" s="37" customFormat="1" ht="27.75" customHeight="1">
      <c r="A31" s="42" t="s">
        <v>61</v>
      </c>
      <c r="B31" s="96">
        <v>294.9</v>
      </c>
      <c r="C31" s="99">
        <v>316</v>
      </c>
      <c r="D31" s="99">
        <v>340.9</v>
      </c>
      <c r="E31" s="99">
        <v>365.1</v>
      </c>
      <c r="F31" s="99">
        <v>391</v>
      </c>
      <c r="G31" s="99">
        <v>419.8</v>
      </c>
    </row>
    <row r="32" spans="1:7" s="37" customFormat="1" ht="13.5" customHeight="1">
      <c r="A32" s="42" t="s">
        <v>46</v>
      </c>
      <c r="B32" s="96">
        <v>52.9</v>
      </c>
      <c r="C32" s="99">
        <v>55.7</v>
      </c>
      <c r="D32" s="99">
        <v>60.2</v>
      </c>
      <c r="E32" s="99">
        <v>64.6</v>
      </c>
      <c r="F32" s="99">
        <v>69.2</v>
      </c>
      <c r="G32" s="99">
        <v>74.5</v>
      </c>
    </row>
    <row r="33" spans="1:7" s="37" customFormat="1" ht="13.5" customHeight="1">
      <c r="A33" s="42" t="s">
        <v>47</v>
      </c>
      <c r="B33" s="96">
        <v>32.3</v>
      </c>
      <c r="C33" s="99">
        <v>37.1</v>
      </c>
      <c r="D33" s="99">
        <v>40</v>
      </c>
      <c r="E33" s="99">
        <v>42.9</v>
      </c>
      <c r="F33" s="99">
        <v>45.9</v>
      </c>
      <c r="G33" s="99">
        <v>49.3</v>
      </c>
    </row>
    <row r="34" spans="1:7" s="37" customFormat="1" ht="22.5">
      <c r="A34" s="42" t="s">
        <v>48</v>
      </c>
      <c r="B34" s="96">
        <v>11.3</v>
      </c>
      <c r="C34" s="99">
        <v>12.2</v>
      </c>
      <c r="D34" s="99">
        <v>13.2</v>
      </c>
      <c r="E34" s="99">
        <v>14.1</v>
      </c>
      <c r="F34" s="99">
        <v>15.1</v>
      </c>
      <c r="G34" s="99">
        <v>16.2</v>
      </c>
    </row>
    <row r="35" spans="1:7" s="37" customFormat="1" ht="13.5" customHeight="1">
      <c r="A35" s="42" t="s">
        <v>49</v>
      </c>
      <c r="B35" s="96">
        <v>1.85</v>
      </c>
      <c r="C35" s="99">
        <v>2</v>
      </c>
      <c r="D35" s="99">
        <v>2.2</v>
      </c>
      <c r="E35" s="99">
        <v>2.4</v>
      </c>
      <c r="F35" s="99">
        <v>2.6</v>
      </c>
      <c r="G35" s="99">
        <v>2.8</v>
      </c>
    </row>
    <row r="36" spans="1:7" s="37" customFormat="1" ht="13.5" customHeight="1">
      <c r="A36" s="42" t="s">
        <v>62</v>
      </c>
      <c r="B36" s="96">
        <v>39.5</v>
      </c>
      <c r="C36" s="99">
        <v>43.6</v>
      </c>
      <c r="D36" s="99">
        <v>47.1</v>
      </c>
      <c r="E36" s="99">
        <v>50.5</v>
      </c>
      <c r="F36" s="99">
        <v>54.1</v>
      </c>
      <c r="G36" s="99">
        <v>58.2</v>
      </c>
    </row>
    <row r="37" spans="1:14" s="37" customFormat="1" ht="13.5" customHeight="1">
      <c r="A37" s="42" t="s">
        <v>50</v>
      </c>
      <c r="B37" s="96">
        <v>255.1</v>
      </c>
      <c r="C37" s="99">
        <v>278.9</v>
      </c>
      <c r="D37" s="99">
        <v>301.3</v>
      </c>
      <c r="E37" s="99">
        <v>323.1</v>
      </c>
      <c r="F37" s="99">
        <v>346.4</v>
      </c>
      <c r="G37" s="99">
        <v>372.4</v>
      </c>
      <c r="I37" s="75"/>
      <c r="J37" s="75"/>
      <c r="K37" s="75"/>
      <c r="L37" s="75"/>
      <c r="M37" s="75"/>
      <c r="N37" s="75"/>
    </row>
    <row r="38" spans="1:14" s="37" customFormat="1" ht="13.5" customHeight="1">
      <c r="A38" s="42" t="s">
        <v>51</v>
      </c>
      <c r="B38" s="96">
        <v>49.8</v>
      </c>
      <c r="C38" s="99">
        <v>49</v>
      </c>
      <c r="D38" s="99">
        <v>53.6</v>
      </c>
      <c r="E38" s="99">
        <v>57.7</v>
      </c>
      <c r="F38" s="99">
        <v>62.5</v>
      </c>
      <c r="G38" s="99">
        <v>67.9</v>
      </c>
      <c r="I38" s="75"/>
      <c r="J38" s="75"/>
      <c r="K38" s="75"/>
      <c r="L38" s="75"/>
      <c r="M38" s="75"/>
      <c r="N38" s="75"/>
    </row>
    <row r="39" spans="1:7" s="37" customFormat="1" ht="13.5" customHeight="1">
      <c r="A39" s="38" t="s">
        <v>72</v>
      </c>
      <c r="B39" s="95">
        <v>317.2</v>
      </c>
      <c r="C39" s="98">
        <f>SUM(C40:C43)</f>
        <v>403.7</v>
      </c>
      <c r="D39" s="98">
        <f>SUM(D40:D43)</f>
        <v>412.9</v>
      </c>
      <c r="E39" s="98">
        <f>SUM(E40:E43)</f>
        <v>430.20000000000005</v>
      </c>
      <c r="F39" s="98">
        <f>SUM(F40:F43)</f>
        <v>453.90000000000003</v>
      </c>
      <c r="G39" s="98">
        <f>SUM(G40:G43)</f>
        <v>490.09999999999997</v>
      </c>
    </row>
    <row r="40" spans="1:7" s="37" customFormat="1" ht="13.5" customHeight="1">
      <c r="A40" s="39" t="s">
        <v>52</v>
      </c>
      <c r="B40" s="96">
        <v>253.3</v>
      </c>
      <c r="C40" s="99">
        <v>339.2</v>
      </c>
      <c r="D40" s="99">
        <v>345.9</v>
      </c>
      <c r="E40" s="99">
        <v>360.3</v>
      </c>
      <c r="F40" s="99">
        <v>380.8</v>
      </c>
      <c r="G40" s="99">
        <v>413.2</v>
      </c>
    </row>
    <row r="41" spans="1:7" s="37" customFormat="1" ht="13.5" customHeight="1">
      <c r="A41" s="39" t="s">
        <v>53</v>
      </c>
      <c r="B41" s="96">
        <v>10.4</v>
      </c>
      <c r="C41" s="99">
        <v>10.9</v>
      </c>
      <c r="D41" s="99">
        <v>11.6</v>
      </c>
      <c r="E41" s="99">
        <v>12.3</v>
      </c>
      <c r="F41" s="99">
        <v>13</v>
      </c>
      <c r="G41" s="99">
        <v>13.8</v>
      </c>
    </row>
    <row r="42" spans="1:7" s="37" customFormat="1" ht="20.25" customHeight="1">
      <c r="A42" s="39" t="s">
        <v>54</v>
      </c>
      <c r="B42" s="96">
        <v>1.9</v>
      </c>
      <c r="C42" s="99">
        <v>2</v>
      </c>
      <c r="D42" s="99">
        <v>2</v>
      </c>
      <c r="E42" s="99">
        <v>2.1</v>
      </c>
      <c r="F42" s="99">
        <v>2.1</v>
      </c>
      <c r="G42" s="99">
        <v>2.2</v>
      </c>
    </row>
    <row r="43" spans="1:7" s="37" customFormat="1" ht="15.75" customHeight="1">
      <c r="A43" s="39" t="s">
        <v>55</v>
      </c>
      <c r="B43" s="96">
        <v>49.9</v>
      </c>
      <c r="C43" s="99">
        <v>51.6</v>
      </c>
      <c r="D43" s="99">
        <v>53.4</v>
      </c>
      <c r="E43" s="99">
        <v>55.5</v>
      </c>
      <c r="F43" s="99">
        <v>58</v>
      </c>
      <c r="G43" s="99">
        <v>60.9</v>
      </c>
    </row>
    <row r="44" spans="1:7" s="37" customFormat="1" ht="17.25" customHeight="1">
      <c r="A44" s="38" t="s">
        <v>73</v>
      </c>
      <c r="B44" s="95">
        <f aca="true" t="shared" si="5" ref="B44:G44">SUM(B45:B54)</f>
        <v>264.95000000000005</v>
      </c>
      <c r="C44" s="95">
        <f t="shared" si="5"/>
        <v>286.90000000000003</v>
      </c>
      <c r="D44" s="95">
        <f t="shared" si="5"/>
        <v>343.59999999999997</v>
      </c>
      <c r="E44" s="95">
        <f t="shared" si="5"/>
        <v>370.4</v>
      </c>
      <c r="F44" s="95">
        <f t="shared" si="5"/>
        <v>398.40000000000003</v>
      </c>
      <c r="G44" s="95">
        <f t="shared" si="5"/>
        <v>427.6</v>
      </c>
    </row>
    <row r="45" spans="1:7" s="37" customFormat="1" ht="24" customHeight="1">
      <c r="A45" s="41" t="s">
        <v>56</v>
      </c>
      <c r="B45" s="96">
        <v>57.2</v>
      </c>
      <c r="C45" s="99">
        <v>61.8</v>
      </c>
      <c r="D45" s="99">
        <v>67.9</v>
      </c>
      <c r="E45" s="99">
        <v>74</v>
      </c>
      <c r="F45" s="99">
        <v>80</v>
      </c>
      <c r="G45" s="99">
        <v>85.9</v>
      </c>
    </row>
    <row r="46" spans="1:7" s="37" customFormat="1" ht="22.5">
      <c r="A46" s="41" t="s">
        <v>57</v>
      </c>
      <c r="B46" s="96">
        <v>22.7</v>
      </c>
      <c r="C46" s="99">
        <v>29</v>
      </c>
      <c r="D46" s="99">
        <v>67.8</v>
      </c>
      <c r="E46" s="99">
        <v>74.6</v>
      </c>
      <c r="F46" s="99">
        <v>81.3</v>
      </c>
      <c r="G46" s="99">
        <v>87.9</v>
      </c>
    </row>
    <row r="47" spans="1:7" s="37" customFormat="1" ht="27" customHeight="1">
      <c r="A47" s="41" t="s">
        <v>63</v>
      </c>
      <c r="B47" s="96">
        <v>11.5</v>
      </c>
      <c r="C47" s="99">
        <v>12.7</v>
      </c>
      <c r="D47" s="99">
        <v>13.9</v>
      </c>
      <c r="E47" s="99">
        <v>15.2</v>
      </c>
      <c r="F47" s="99">
        <v>16.4</v>
      </c>
      <c r="G47" s="99">
        <v>17.6</v>
      </c>
    </row>
    <row r="48" spans="1:7" s="37" customFormat="1" ht="26.25" customHeight="1">
      <c r="A48" s="41" t="s">
        <v>64</v>
      </c>
      <c r="B48" s="96">
        <v>1.45</v>
      </c>
      <c r="C48" s="99">
        <v>1.6</v>
      </c>
      <c r="D48" s="99">
        <v>1.7</v>
      </c>
      <c r="E48" s="99">
        <v>1.8</v>
      </c>
      <c r="F48" s="99">
        <v>1.9</v>
      </c>
      <c r="G48" s="99">
        <v>2</v>
      </c>
    </row>
    <row r="49" spans="1:7" s="37" customFormat="1" ht="13.5" customHeight="1">
      <c r="A49" s="41" t="s">
        <v>65</v>
      </c>
      <c r="B49" s="96">
        <v>49.5</v>
      </c>
      <c r="C49" s="99">
        <v>50.5</v>
      </c>
      <c r="D49" s="99">
        <v>52</v>
      </c>
      <c r="E49" s="99">
        <v>53.8</v>
      </c>
      <c r="F49" s="99">
        <v>56</v>
      </c>
      <c r="G49" s="99">
        <v>58.7</v>
      </c>
    </row>
    <row r="50" spans="1:7" s="37" customFormat="1" ht="13.5" customHeight="1">
      <c r="A50" s="41" t="s">
        <v>66</v>
      </c>
      <c r="B50" s="96">
        <v>10.5</v>
      </c>
      <c r="C50" s="99">
        <v>11</v>
      </c>
      <c r="D50" s="99">
        <v>11.6</v>
      </c>
      <c r="E50" s="99">
        <v>12.1</v>
      </c>
      <c r="F50" s="99">
        <v>12.8</v>
      </c>
      <c r="G50" s="99">
        <v>13.4</v>
      </c>
    </row>
    <row r="51" spans="1:7" s="37" customFormat="1" ht="13.5" customHeight="1">
      <c r="A51" s="41" t="s">
        <v>67</v>
      </c>
      <c r="B51" s="96">
        <v>59.6</v>
      </c>
      <c r="C51" s="99">
        <v>63.7</v>
      </c>
      <c r="D51" s="99">
        <v>67.5</v>
      </c>
      <c r="E51" s="99">
        <v>72.2</v>
      </c>
      <c r="F51" s="99">
        <v>77.3</v>
      </c>
      <c r="G51" s="99">
        <v>82.7</v>
      </c>
    </row>
    <row r="52" spans="1:7" s="37" customFormat="1" ht="24.75" customHeight="1">
      <c r="A52" s="41" t="s">
        <v>68</v>
      </c>
      <c r="B52" s="96">
        <v>26.6</v>
      </c>
      <c r="C52" s="99">
        <v>29.3</v>
      </c>
      <c r="D52" s="99">
        <v>32.4</v>
      </c>
      <c r="E52" s="99">
        <v>36.3</v>
      </c>
      <c r="F52" s="99">
        <v>40.7</v>
      </c>
      <c r="G52" s="99">
        <v>45.6</v>
      </c>
    </row>
    <row r="53" spans="1:8" s="37" customFormat="1" ht="13.5" customHeight="1">
      <c r="A53" s="41" t="s">
        <v>90</v>
      </c>
      <c r="B53" s="96">
        <v>1.4</v>
      </c>
      <c r="C53" s="99">
        <v>1.6</v>
      </c>
      <c r="D53" s="99">
        <v>1.8</v>
      </c>
      <c r="E53" s="99">
        <v>2</v>
      </c>
      <c r="F53" s="99">
        <v>2.3</v>
      </c>
      <c r="G53" s="99">
        <v>2.6</v>
      </c>
      <c r="H53" s="102"/>
    </row>
    <row r="54" spans="1:8" s="37" customFormat="1" ht="13.5" customHeight="1">
      <c r="A54" s="41" t="s">
        <v>91</v>
      </c>
      <c r="B54" s="96">
        <v>24.5</v>
      </c>
      <c r="C54" s="99">
        <v>25.7</v>
      </c>
      <c r="D54" s="99">
        <v>27</v>
      </c>
      <c r="E54" s="99">
        <v>28.4</v>
      </c>
      <c r="F54" s="99">
        <v>29.7</v>
      </c>
      <c r="G54" s="99">
        <v>31.2</v>
      </c>
      <c r="H54" s="102"/>
    </row>
    <row r="55" spans="1:8" s="37" customFormat="1" ht="13.5" customHeight="1">
      <c r="A55" s="44" t="s">
        <v>69</v>
      </c>
      <c r="B55" s="101">
        <f aca="true" t="shared" si="6" ref="B55:G55">B26+B39+B44</f>
        <v>5431.349999999999</v>
      </c>
      <c r="C55" s="101">
        <f t="shared" si="6"/>
        <v>6108</v>
      </c>
      <c r="D55" s="101">
        <f t="shared" si="6"/>
        <v>6675.200000000001</v>
      </c>
      <c r="E55" s="101">
        <f t="shared" si="6"/>
        <v>7141.499999999999</v>
      </c>
      <c r="F55" s="101">
        <f t="shared" si="6"/>
        <v>7639.799999999999</v>
      </c>
      <c r="G55" s="101">
        <f t="shared" si="6"/>
        <v>8186.4</v>
      </c>
      <c r="H55" s="103"/>
    </row>
    <row r="56" spans="1:8" s="37" customFormat="1" ht="12.75" customHeight="1">
      <c r="A56" s="38" t="s">
        <v>58</v>
      </c>
      <c r="B56" s="96">
        <f aca="true" t="shared" si="7" ref="B56:G56">B21-B55</f>
        <v>510.0500000000002</v>
      </c>
      <c r="C56" s="96">
        <f t="shared" si="7"/>
        <v>555.5</v>
      </c>
      <c r="D56" s="96">
        <f t="shared" si="7"/>
        <v>301.9999999999991</v>
      </c>
      <c r="E56" s="96">
        <f t="shared" si="7"/>
        <v>278.6000000000013</v>
      </c>
      <c r="F56" s="96">
        <f t="shared" si="7"/>
        <v>289.3000000000011</v>
      </c>
      <c r="G56" s="96">
        <f t="shared" si="7"/>
        <v>320.6999999999989</v>
      </c>
      <c r="H56" s="102"/>
    </row>
    <row r="57" spans="1:7" s="37" customFormat="1" ht="10.5" customHeight="1">
      <c r="A57" s="44" t="s">
        <v>44</v>
      </c>
      <c r="B57" s="96">
        <f aca="true" t="shared" si="8" ref="B57:G57">B55+B56</f>
        <v>5941.4</v>
      </c>
      <c r="C57" s="96">
        <f t="shared" si="8"/>
        <v>6663.5</v>
      </c>
      <c r="D57" s="96">
        <f t="shared" si="8"/>
        <v>6977.2</v>
      </c>
      <c r="E57" s="96">
        <f t="shared" si="8"/>
        <v>7420.1</v>
      </c>
      <c r="F57" s="96">
        <f t="shared" si="8"/>
        <v>7929.1</v>
      </c>
      <c r="G57" s="96">
        <f t="shared" si="8"/>
        <v>8507.099999999999</v>
      </c>
    </row>
    <row r="58" spans="1:7" s="37" customFormat="1" ht="11.25">
      <c r="A58" s="46"/>
      <c r="B58" s="75"/>
      <c r="C58" s="75"/>
      <c r="D58" s="75"/>
      <c r="E58" s="75"/>
      <c r="F58" s="75"/>
      <c r="G58" s="75"/>
    </row>
    <row r="59" spans="1:7" s="37" customFormat="1" ht="11.25">
      <c r="A59" s="46"/>
      <c r="B59" s="75"/>
      <c r="C59" s="75"/>
      <c r="D59" s="75"/>
      <c r="E59" s="75"/>
      <c r="F59" s="75"/>
      <c r="G59" s="75"/>
    </row>
    <row r="60" spans="1:7" s="37" customFormat="1" ht="11.25">
      <c r="A60" s="46"/>
      <c r="B60" s="75"/>
      <c r="C60" s="75"/>
      <c r="D60" s="75"/>
      <c r="E60" s="75"/>
      <c r="F60" s="75"/>
      <c r="G60" s="75"/>
    </row>
    <row r="61" s="37" customFormat="1" ht="11.25">
      <c r="A61" s="46"/>
    </row>
    <row r="62" s="37" customFormat="1" ht="11.25">
      <c r="A62" s="46"/>
    </row>
    <row r="63" s="37" customFormat="1" ht="11.25">
      <c r="A63" s="46"/>
    </row>
    <row r="64" s="37" customFormat="1" ht="11.25">
      <c r="A64" s="46"/>
    </row>
    <row r="65" s="37" customFormat="1" ht="11.25">
      <c r="A65" s="46"/>
    </row>
    <row r="66" s="37" customFormat="1" ht="11.25">
      <c r="A66" s="46"/>
    </row>
    <row r="67" s="37" customFormat="1" ht="11.25">
      <c r="A67" s="46"/>
    </row>
    <row r="68" s="37" customFormat="1" ht="11.25">
      <c r="A68" s="46"/>
    </row>
    <row r="69" s="37" customFormat="1" ht="11.25">
      <c r="A69" s="46"/>
    </row>
    <row r="70" s="37" customFormat="1" ht="11.25">
      <c r="A70" s="46"/>
    </row>
    <row r="71" s="37" customFormat="1" ht="11.25">
      <c r="A71" s="46"/>
    </row>
    <row r="72" s="37" customFormat="1" ht="11.25">
      <c r="A72" s="46"/>
    </row>
    <row r="73" s="37" customFormat="1" ht="11.25">
      <c r="A73" s="46"/>
    </row>
    <row r="74" s="37" customFormat="1" ht="11.25">
      <c r="A74" s="46"/>
    </row>
    <row r="75" s="37" customFormat="1" ht="11.25">
      <c r="A75" s="46"/>
    </row>
    <row r="76" s="37" customFormat="1" ht="11.25">
      <c r="A76" s="46"/>
    </row>
    <row r="77" s="37" customFormat="1" ht="11.25">
      <c r="A77" s="46"/>
    </row>
  </sheetData>
  <sheetProtection/>
  <mergeCells count="3">
    <mergeCell ref="A2:E2"/>
    <mergeCell ref="A4:A5"/>
    <mergeCell ref="E4:G4"/>
  </mergeCells>
  <printOptions horizontalCentered="1"/>
  <pageMargins left="0.47" right="0.32" top="0.72" bottom="0.2755905511811024" header="0.2755905511811024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6">
      <selection activeCell="G6" sqref="G6"/>
    </sheetView>
  </sheetViews>
  <sheetFormatPr defaultColWidth="8.875" defaultRowHeight="12.75"/>
  <cols>
    <col min="1" max="1" width="31.125" style="12" customWidth="1"/>
    <col min="2" max="2" width="10.25390625" style="80" customWidth="1"/>
    <col min="3" max="3" width="13.375" style="12" customWidth="1"/>
    <col min="4" max="4" width="10.25390625" style="12" customWidth="1"/>
    <col min="5" max="5" width="7.375" style="12" customWidth="1"/>
    <col min="6" max="6" width="6.125" style="12" customWidth="1"/>
    <col min="7" max="7" width="8.75390625" style="12" customWidth="1"/>
    <col min="8" max="8" width="8.125" style="12" customWidth="1"/>
    <col min="9" max="9" width="6.875" style="12" customWidth="1"/>
    <col min="10" max="10" width="9.75390625" style="12" customWidth="1"/>
    <col min="11" max="11" width="7.625" style="12" customWidth="1"/>
    <col min="12" max="12" width="6.125" style="12" customWidth="1"/>
    <col min="13" max="13" width="9.75390625" style="12" customWidth="1"/>
    <col min="14" max="14" width="7.75390625" style="12" customWidth="1"/>
    <col min="15" max="15" width="6.125" style="12" customWidth="1"/>
    <col min="16" max="16" width="10.00390625" style="12" customWidth="1"/>
    <col min="17" max="17" width="7.25390625" style="14" customWidth="1"/>
    <col min="18" max="18" width="5.25390625" style="12" customWidth="1"/>
    <col min="19" max="16384" width="8.875" style="12" customWidth="1"/>
  </cols>
  <sheetData>
    <row r="1" spans="1:17" s="5" customFormat="1" ht="19.5" customHeight="1">
      <c r="A1" s="1" t="s">
        <v>11</v>
      </c>
      <c r="B1" s="7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s="10" customFormat="1" ht="12.75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2:17" s="10" customFormat="1" ht="9.75" customHeight="1">
      <c r="B3" s="78"/>
      <c r="Q3" s="11"/>
    </row>
    <row r="4" spans="1:9" ht="12.75">
      <c r="A4" s="68" t="s">
        <v>89</v>
      </c>
      <c r="B4" s="79"/>
      <c r="C4" s="13"/>
      <c r="D4" s="13"/>
      <c r="E4" s="13"/>
      <c r="F4" s="13"/>
      <c r="G4" s="13"/>
      <c r="H4" s="13"/>
      <c r="I4" s="13"/>
    </row>
    <row r="5" spans="4:6" ht="22.5" customHeight="1">
      <c r="D5"/>
      <c r="E5"/>
      <c r="F5"/>
    </row>
    <row r="6" spans="1:18" ht="21.75" customHeight="1">
      <c r="A6" s="15" t="s">
        <v>0</v>
      </c>
      <c r="B6" s="81" t="s">
        <v>1</v>
      </c>
      <c r="C6" s="33" t="s">
        <v>12</v>
      </c>
      <c r="D6" s="33" t="s">
        <v>12</v>
      </c>
      <c r="E6" s="115" t="s">
        <v>77</v>
      </c>
      <c r="F6" s="115" t="s">
        <v>78</v>
      </c>
      <c r="G6" s="34" t="s">
        <v>2</v>
      </c>
      <c r="H6" s="115" t="s">
        <v>77</v>
      </c>
      <c r="I6" s="115" t="s">
        <v>78</v>
      </c>
      <c r="J6" s="110" t="s">
        <v>3</v>
      </c>
      <c r="K6" s="110"/>
      <c r="L6" s="110"/>
      <c r="M6" s="110"/>
      <c r="N6" s="110"/>
      <c r="O6" s="110"/>
      <c r="P6" s="110"/>
      <c r="Q6" s="110"/>
      <c r="R6" s="110"/>
    </row>
    <row r="7" spans="1:18" ht="14.25" customHeight="1">
      <c r="A7" s="17"/>
      <c r="B7" s="82" t="s">
        <v>4</v>
      </c>
      <c r="C7" s="19">
        <v>2015</v>
      </c>
      <c r="D7" s="19">
        <v>2016</v>
      </c>
      <c r="E7" s="116"/>
      <c r="F7" s="116"/>
      <c r="G7" s="19">
        <v>2017</v>
      </c>
      <c r="H7" s="116"/>
      <c r="I7" s="116"/>
      <c r="J7" s="118">
        <v>2018</v>
      </c>
      <c r="K7" s="119"/>
      <c r="L7" s="120"/>
      <c r="M7" s="117">
        <v>2019</v>
      </c>
      <c r="N7" s="117"/>
      <c r="O7" s="117"/>
      <c r="P7" s="117">
        <v>2020</v>
      </c>
      <c r="Q7" s="117"/>
      <c r="R7" s="117"/>
    </row>
    <row r="8" spans="1:18" s="51" customFormat="1" ht="22.5">
      <c r="A8" s="47" t="s">
        <v>5</v>
      </c>
      <c r="B8" s="48"/>
      <c r="C8" s="48"/>
      <c r="D8" s="49"/>
      <c r="E8" s="49"/>
      <c r="F8" s="49"/>
      <c r="G8" s="49"/>
      <c r="H8" s="49"/>
      <c r="I8" s="49"/>
      <c r="J8" s="50"/>
      <c r="K8" s="50" t="s">
        <v>79</v>
      </c>
      <c r="L8" s="50" t="s">
        <v>78</v>
      </c>
      <c r="M8" s="49"/>
      <c r="N8" s="50" t="s">
        <v>79</v>
      </c>
      <c r="O8" s="50" t="s">
        <v>78</v>
      </c>
      <c r="P8" s="49"/>
      <c r="Q8" s="50" t="s">
        <v>79</v>
      </c>
      <c r="R8" s="50" t="s">
        <v>78</v>
      </c>
    </row>
    <row r="9" spans="1:18" ht="12.75">
      <c r="A9" s="23" t="s">
        <v>6</v>
      </c>
      <c r="B9" s="48" t="s">
        <v>7</v>
      </c>
      <c r="C9" s="64">
        <f>SUM(C11,C12,C13,C16)</f>
        <v>5941.4</v>
      </c>
      <c r="D9" s="64">
        <f>SUM(D11,D12,D13,D16)</f>
        <v>6663.5</v>
      </c>
      <c r="E9" s="64">
        <f>E11+E12+E13+E16</f>
        <v>99.99999999999999</v>
      </c>
      <c r="F9" s="64">
        <f>D9/C9%</f>
        <v>112.15370114787761</v>
      </c>
      <c r="G9" s="64">
        <f>SUM(G11,G12,G13,G16)</f>
        <v>6977.2</v>
      </c>
      <c r="H9" s="64">
        <f>H11+H12+H13+H16</f>
        <v>100</v>
      </c>
      <c r="I9" s="64">
        <f>G9/D9%</f>
        <v>104.70773617468296</v>
      </c>
      <c r="J9" s="64">
        <f>SUM(J11,J12,J13,J16)</f>
        <v>7420.1</v>
      </c>
      <c r="K9" s="64">
        <f>K11+K12+K13+K16</f>
        <v>99.99999999999999</v>
      </c>
      <c r="L9" s="64">
        <f>J9/G9%</f>
        <v>106.34781860918422</v>
      </c>
      <c r="M9" s="64">
        <f>SUM(M11,M12,M13,M16)</f>
        <v>7929.1</v>
      </c>
      <c r="N9" s="64">
        <f>N11+N12+N13+N16</f>
        <v>100</v>
      </c>
      <c r="O9" s="64">
        <f>M9/J9%</f>
        <v>106.85974582552795</v>
      </c>
      <c r="P9" s="64">
        <f>SUM(P11,P12,P13,P16)</f>
        <v>8507.099999999999</v>
      </c>
      <c r="Q9" s="64">
        <f>Q11+Q12+Q13+Q16</f>
        <v>100</v>
      </c>
      <c r="R9" s="64">
        <f>P9/M9%</f>
        <v>107.28960411648231</v>
      </c>
    </row>
    <row r="10" spans="1:18" ht="12.75">
      <c r="A10" s="23" t="s">
        <v>19</v>
      </c>
      <c r="B10" s="48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25.5">
      <c r="A11" s="23" t="s">
        <v>20</v>
      </c>
      <c r="B11" s="48" t="s">
        <v>7</v>
      </c>
      <c r="C11" s="64">
        <f>DDN!C9</f>
        <v>175</v>
      </c>
      <c r="D11" s="64">
        <f>DDN!D9</f>
        <v>192.5</v>
      </c>
      <c r="E11" s="64">
        <f aca="true" t="shared" si="0" ref="E11:E16">D11/D$9%</f>
        <v>2.8888722143017933</v>
      </c>
      <c r="F11" s="64">
        <f aca="true" t="shared" si="1" ref="F11:F16">D11/C11%</f>
        <v>110</v>
      </c>
      <c r="G11" s="64">
        <f>DDN!E9</f>
        <v>211.8</v>
      </c>
      <c r="H11" s="64">
        <f aca="true" t="shared" si="2" ref="H11:H16">G11/G$9%</f>
        <v>3.0356016740239644</v>
      </c>
      <c r="I11" s="64">
        <f aca="true" t="shared" si="3" ref="I11:I16">G11/D11%</f>
        <v>110.02597402597402</v>
      </c>
      <c r="J11" s="64">
        <f>DDN!F9</f>
        <v>239</v>
      </c>
      <c r="K11" s="64">
        <f aca="true" t="shared" si="4" ref="K11:K16">J11/J$9%</f>
        <v>3.220980849314699</v>
      </c>
      <c r="L11" s="64">
        <f aca="true" t="shared" si="5" ref="L11:L16">J11/G11%</f>
        <v>112.84230406043436</v>
      </c>
      <c r="M11" s="64">
        <f>DDN!G9</f>
        <v>273</v>
      </c>
      <c r="N11" s="64">
        <f aca="true" t="shared" si="6" ref="N11:N16">M11/M$9%</f>
        <v>3.443013708995977</v>
      </c>
      <c r="O11" s="64">
        <f aca="true" t="shared" si="7" ref="O11:O16">M11/J11%</f>
        <v>114.22594142259413</v>
      </c>
      <c r="P11" s="64">
        <f>DDN!H9</f>
        <v>313</v>
      </c>
      <c r="Q11" s="64">
        <f aca="true" t="shared" si="8" ref="Q11:Q16">P11/P$9%</f>
        <v>3.6792796605188616</v>
      </c>
      <c r="R11" s="64">
        <f aca="true" t="shared" si="9" ref="R11:R16">P11/M11%</f>
        <v>114.65201465201466</v>
      </c>
    </row>
    <row r="12" spans="1:18" ht="12.75">
      <c r="A12" s="23" t="s">
        <v>21</v>
      </c>
      <c r="B12" s="48" t="s">
        <v>7</v>
      </c>
      <c r="C12" s="64">
        <f>DDN!C10</f>
        <v>1684.2</v>
      </c>
      <c r="D12" s="64">
        <f>DDN!D10</f>
        <v>2189.2</v>
      </c>
      <c r="E12" s="64">
        <f t="shared" si="0"/>
        <v>32.85360546259473</v>
      </c>
      <c r="F12" s="64">
        <f t="shared" si="1"/>
        <v>129.984562403515</v>
      </c>
      <c r="G12" s="64">
        <f>DDN!E10</f>
        <v>2158.4</v>
      </c>
      <c r="H12" s="64">
        <f t="shared" si="2"/>
        <v>30.935045577022308</v>
      </c>
      <c r="I12" s="64">
        <f t="shared" si="3"/>
        <v>98.59309336744016</v>
      </c>
      <c r="J12" s="64">
        <f>DDN!F10</f>
        <v>2323.9</v>
      </c>
      <c r="K12" s="64">
        <f t="shared" si="4"/>
        <v>31.318984919340707</v>
      </c>
      <c r="L12" s="64">
        <f t="shared" si="5"/>
        <v>107.66771682727948</v>
      </c>
      <c r="M12" s="64">
        <f>DDN!G10</f>
        <v>2504.5</v>
      </c>
      <c r="N12" s="64">
        <f t="shared" si="6"/>
        <v>31.586182542785437</v>
      </c>
      <c r="O12" s="64">
        <f t="shared" si="7"/>
        <v>107.77141873574594</v>
      </c>
      <c r="P12" s="64">
        <f>DDN!H10</f>
        <v>2701.4</v>
      </c>
      <c r="Q12" s="64">
        <f t="shared" si="8"/>
        <v>31.75465199656758</v>
      </c>
      <c r="R12" s="64">
        <f t="shared" si="9"/>
        <v>107.8618486723897</v>
      </c>
    </row>
    <row r="13" spans="1:18" ht="12.75">
      <c r="A13" s="31" t="s">
        <v>31</v>
      </c>
      <c r="B13" s="48" t="s">
        <v>7</v>
      </c>
      <c r="C13" s="64">
        <f>DDN!C11</f>
        <v>2255.1</v>
      </c>
      <c r="D13" s="64">
        <f>DDN!D11</f>
        <v>2364.8</v>
      </c>
      <c r="E13" s="64">
        <f t="shared" si="0"/>
        <v>35.48885720717341</v>
      </c>
      <c r="F13" s="64">
        <f t="shared" si="1"/>
        <v>104.8645292891668</v>
      </c>
      <c r="G13" s="64">
        <f>DDN!E11</f>
        <v>2527.3</v>
      </c>
      <c r="H13" s="64">
        <f t="shared" si="2"/>
        <v>36.222266811901626</v>
      </c>
      <c r="I13" s="64">
        <f t="shared" si="3"/>
        <v>106.87161705006766</v>
      </c>
      <c r="J13" s="64">
        <f>DDN!F11</f>
        <v>2643.7</v>
      </c>
      <c r="K13" s="64">
        <f t="shared" si="4"/>
        <v>35.62889988005552</v>
      </c>
      <c r="L13" s="64">
        <f t="shared" si="5"/>
        <v>104.60570569382342</v>
      </c>
      <c r="M13" s="64">
        <f>DDN!G11</f>
        <v>2763.6</v>
      </c>
      <c r="N13" s="64">
        <f t="shared" si="6"/>
        <v>34.853892623374655</v>
      </c>
      <c r="O13" s="64">
        <f t="shared" si="7"/>
        <v>104.53531036047964</v>
      </c>
      <c r="P13" s="64">
        <f>DDN!H11</f>
        <v>2902.5</v>
      </c>
      <c r="Q13" s="64">
        <f t="shared" si="8"/>
        <v>34.11855979123321</v>
      </c>
      <c r="R13" s="64">
        <f t="shared" si="9"/>
        <v>105.02605297438124</v>
      </c>
    </row>
    <row r="14" spans="1:18" ht="12.75">
      <c r="A14" s="30" t="s">
        <v>30</v>
      </c>
      <c r="B14" s="48" t="s">
        <v>7</v>
      </c>
      <c r="C14" s="64">
        <f>DDN!C12</f>
        <v>1595</v>
      </c>
      <c r="D14" s="64">
        <f>DDN!D12</f>
        <v>1681.5</v>
      </c>
      <c r="E14" s="64">
        <f t="shared" si="0"/>
        <v>25.234486381030987</v>
      </c>
      <c r="F14" s="64">
        <f t="shared" si="1"/>
        <v>105.42319749216301</v>
      </c>
      <c r="G14" s="64">
        <f>DDN!E12</f>
        <v>1815.2</v>
      </c>
      <c r="H14" s="64">
        <f t="shared" si="2"/>
        <v>26.01616694375968</v>
      </c>
      <c r="I14" s="64">
        <f t="shared" si="3"/>
        <v>107.9512340172465</v>
      </c>
      <c r="J14" s="64">
        <f>DDN!F12</f>
        <v>1899</v>
      </c>
      <c r="K14" s="64">
        <f t="shared" si="4"/>
        <v>25.592646999366583</v>
      </c>
      <c r="L14" s="64">
        <f t="shared" si="5"/>
        <v>104.61657117672983</v>
      </c>
      <c r="M14" s="64">
        <f>DDN!G12</f>
        <v>1984</v>
      </c>
      <c r="N14" s="64">
        <f t="shared" si="6"/>
        <v>25.021755306402998</v>
      </c>
      <c r="O14" s="64">
        <f t="shared" si="7"/>
        <v>104.47604002106372</v>
      </c>
      <c r="P14" s="64">
        <f>DDN!H12</f>
        <v>2084</v>
      </c>
      <c r="Q14" s="64">
        <f t="shared" si="8"/>
        <v>24.497184704540917</v>
      </c>
      <c r="R14" s="64">
        <f t="shared" si="9"/>
        <v>105.04032258064517</v>
      </c>
    </row>
    <row r="15" spans="1:18" ht="24.75" customHeight="1">
      <c r="A15" s="30" t="s">
        <v>22</v>
      </c>
      <c r="B15" s="48" t="s">
        <v>7</v>
      </c>
      <c r="C15" s="64">
        <f>DDN!C13</f>
        <v>647.8</v>
      </c>
      <c r="D15" s="64">
        <f>DDN!D13</f>
        <v>670.5</v>
      </c>
      <c r="E15" s="64">
        <f t="shared" si="0"/>
        <v>10.06227958280183</v>
      </c>
      <c r="F15" s="64">
        <f t="shared" si="1"/>
        <v>103.50416795307194</v>
      </c>
      <c r="G15" s="64">
        <f>DDN!E13</f>
        <v>698.7</v>
      </c>
      <c r="H15" s="64">
        <f t="shared" si="2"/>
        <v>10.014045749011066</v>
      </c>
      <c r="I15" s="64">
        <f t="shared" si="3"/>
        <v>104.20581655480984</v>
      </c>
      <c r="J15" s="64">
        <f>DDN!F13</f>
        <v>730.8</v>
      </c>
      <c r="K15" s="64">
        <f t="shared" si="4"/>
        <v>9.848923868950552</v>
      </c>
      <c r="L15" s="64">
        <f t="shared" si="5"/>
        <v>104.59424645770716</v>
      </c>
      <c r="M15" s="64">
        <f>DDN!G13</f>
        <v>765.1</v>
      </c>
      <c r="N15" s="64">
        <f t="shared" si="6"/>
        <v>9.649266625468213</v>
      </c>
      <c r="O15" s="64">
        <f t="shared" si="7"/>
        <v>104.69348659003832</v>
      </c>
      <c r="P15" s="64">
        <f>DDN!H13</f>
        <v>803.4</v>
      </c>
      <c r="Q15" s="64">
        <f t="shared" si="8"/>
        <v>9.443876291568222</v>
      </c>
      <c r="R15" s="64">
        <f t="shared" si="9"/>
        <v>105.00588158410665</v>
      </c>
    </row>
    <row r="16" spans="1:18" ht="12.75">
      <c r="A16" s="23" t="s">
        <v>23</v>
      </c>
      <c r="B16" s="48" t="s">
        <v>7</v>
      </c>
      <c r="C16" s="64">
        <f>DDN!C14</f>
        <v>1827.1</v>
      </c>
      <c r="D16" s="64">
        <f>DDN!D14</f>
        <v>1917</v>
      </c>
      <c r="E16" s="64">
        <f t="shared" si="0"/>
        <v>28.768665115930066</v>
      </c>
      <c r="F16" s="64">
        <f t="shared" si="1"/>
        <v>104.92036560669914</v>
      </c>
      <c r="G16" s="64">
        <f>DDN!E14</f>
        <v>2079.7</v>
      </c>
      <c r="H16" s="64">
        <f t="shared" si="2"/>
        <v>29.807085937052115</v>
      </c>
      <c r="I16" s="64">
        <f t="shared" si="3"/>
        <v>108.48721961398016</v>
      </c>
      <c r="J16" s="64">
        <f>DDN!F14</f>
        <v>2213.5</v>
      </c>
      <c r="K16" s="64">
        <f t="shared" si="4"/>
        <v>29.831134351289062</v>
      </c>
      <c r="L16" s="64">
        <f t="shared" si="5"/>
        <v>106.43362023368756</v>
      </c>
      <c r="M16" s="64">
        <f>DDN!G14</f>
        <v>2388</v>
      </c>
      <c r="N16" s="64">
        <f t="shared" si="6"/>
        <v>30.11691112484393</v>
      </c>
      <c r="O16" s="64">
        <f t="shared" si="7"/>
        <v>107.88344251185904</v>
      </c>
      <c r="P16" s="64">
        <f>DDN!H14</f>
        <v>2590.2</v>
      </c>
      <c r="Q16" s="64">
        <f t="shared" si="8"/>
        <v>30.447508551680365</v>
      </c>
      <c r="R16" s="64">
        <f t="shared" si="9"/>
        <v>108.46733668341709</v>
      </c>
    </row>
    <row r="17" spans="1:18" ht="31.5" customHeight="1">
      <c r="A17" s="87" t="s">
        <v>16</v>
      </c>
      <c r="B17" s="83" t="s">
        <v>8</v>
      </c>
      <c r="C17" s="88">
        <f>DDN!C15</f>
        <v>93.7</v>
      </c>
      <c r="D17" s="88">
        <f>DDN!D15</f>
        <v>105.1</v>
      </c>
      <c r="E17" s="88">
        <f>F9/D18%</f>
        <v>105.11124756127236</v>
      </c>
      <c r="F17" s="88">
        <f>D17-E17</f>
        <v>-0.011247561272369921</v>
      </c>
      <c r="G17" s="88">
        <f>DDN!E15</f>
        <v>100.7</v>
      </c>
      <c r="H17" s="88">
        <f>I9/G18%</f>
        <v>100.68051555257976</v>
      </c>
      <c r="I17" s="88">
        <f>G17-H17</f>
        <v>0.019484447420239803</v>
      </c>
      <c r="J17" s="88">
        <f>DDN!F15</f>
        <v>102.3</v>
      </c>
      <c r="K17" s="88">
        <f>L9/J18%</f>
        <v>102.25751789344636</v>
      </c>
      <c r="L17" s="88">
        <f>J17-K17</f>
        <v>0.042482106553634935</v>
      </c>
      <c r="M17" s="88">
        <f>DDN!G15</f>
        <v>102.7</v>
      </c>
      <c r="N17" s="88">
        <f>O9/M18%</f>
        <v>102.74975560146918</v>
      </c>
      <c r="O17" s="88">
        <f>M17-N17</f>
        <v>-0.04975560146917246</v>
      </c>
      <c r="P17" s="88">
        <f>DDN!H15</f>
        <v>103.1</v>
      </c>
      <c r="Q17" s="88">
        <f>R9/P18%</f>
        <v>103.16308088123299</v>
      </c>
      <c r="R17" s="88">
        <f>P17-Q17</f>
        <v>-0.06308088123299171</v>
      </c>
    </row>
    <row r="18" spans="1:18" ht="32.25">
      <c r="A18" s="89" t="s">
        <v>18</v>
      </c>
      <c r="B18" s="90" t="s">
        <v>8</v>
      </c>
      <c r="C18" s="91">
        <f>DDN!C16</f>
        <v>116.5</v>
      </c>
      <c r="D18" s="91">
        <f>DDN!D16</f>
        <v>106.7</v>
      </c>
      <c r="E18" s="91"/>
      <c r="F18" s="91"/>
      <c r="G18" s="91">
        <f>DDN!E16</f>
        <v>104</v>
      </c>
      <c r="H18" s="91"/>
      <c r="I18" s="91"/>
      <c r="J18" s="91">
        <f>DDN!F16</f>
        <v>104</v>
      </c>
      <c r="K18" s="91"/>
      <c r="L18" s="91"/>
      <c r="M18" s="91">
        <f>DDN!G16</f>
        <v>104</v>
      </c>
      <c r="N18" s="91"/>
      <c r="O18" s="91"/>
      <c r="P18" s="91">
        <f>DDN!H16</f>
        <v>104</v>
      </c>
      <c r="Q18" s="91"/>
      <c r="R18" s="91"/>
    </row>
    <row r="19" spans="1:18" ht="12.75">
      <c r="A19" s="23" t="s">
        <v>9</v>
      </c>
      <c r="B19" s="48" t="s">
        <v>7</v>
      </c>
      <c r="C19" s="64">
        <f>DDN!C17</f>
        <v>5431.4</v>
      </c>
      <c r="D19" s="64">
        <f>DDN!D17</f>
        <v>6108</v>
      </c>
      <c r="E19" s="64">
        <f>E21+E23+E24</f>
        <v>100</v>
      </c>
      <c r="F19" s="64">
        <f aca="true" t="shared" si="10" ref="F19:F24">D19/C19%</f>
        <v>112.4571933571455</v>
      </c>
      <c r="G19" s="64">
        <f>DDN!E17</f>
        <v>6675.2</v>
      </c>
      <c r="H19" s="64">
        <f>H21+H23+H24</f>
        <v>100.00000000000001</v>
      </c>
      <c r="I19" s="64">
        <f>G19/D19%</f>
        <v>109.28618205631957</v>
      </c>
      <c r="J19" s="64">
        <f>DDN!F17</f>
        <v>7141.5</v>
      </c>
      <c r="K19" s="64">
        <f>K21+K23+K24</f>
        <v>99.99999999999999</v>
      </c>
      <c r="L19" s="64">
        <f>J19/G19%</f>
        <v>106.98555848513902</v>
      </c>
      <c r="M19" s="64">
        <f>DDN!G17</f>
        <v>7639.8</v>
      </c>
      <c r="N19" s="64">
        <f>N21+N23+N24</f>
        <v>100</v>
      </c>
      <c r="O19" s="64">
        <f>M19/J19%</f>
        <v>106.97752572988867</v>
      </c>
      <c r="P19" s="64">
        <f>DDN!H17</f>
        <v>8186.4</v>
      </c>
      <c r="Q19" s="64">
        <f>Q21+Q23+Q24</f>
        <v>100.00000000000001</v>
      </c>
      <c r="R19" s="64">
        <f>P19/M19%</f>
        <v>107.15463755595697</v>
      </c>
    </row>
    <row r="20" spans="1:18" ht="12.75">
      <c r="A20" s="23" t="s">
        <v>24</v>
      </c>
      <c r="B20" s="48" t="s">
        <v>25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2.75">
      <c r="A21" s="23" t="s">
        <v>26</v>
      </c>
      <c r="B21" s="48" t="s">
        <v>7</v>
      </c>
      <c r="C21" s="64">
        <f>DDN!C19</f>
        <v>4849.2</v>
      </c>
      <c r="D21" s="64">
        <f>DDN!D19</f>
        <v>5417.4</v>
      </c>
      <c r="E21" s="64">
        <f>D21/D$19%</f>
        <v>88.69351669941061</v>
      </c>
      <c r="F21" s="64">
        <f t="shared" si="10"/>
        <v>111.71739668398911</v>
      </c>
      <c r="G21" s="64">
        <f>DDN!E19</f>
        <v>5918.7</v>
      </c>
      <c r="H21" s="64">
        <f>G21/G$19%</f>
        <v>88.66700623202301</v>
      </c>
      <c r="I21" s="64">
        <f>G21/D21%</f>
        <v>109.2535164470041</v>
      </c>
      <c r="J21" s="64">
        <f>DDN!F19</f>
        <v>6340.9</v>
      </c>
      <c r="K21" s="64">
        <f>J21/J$19%</f>
        <v>88.78946999929985</v>
      </c>
      <c r="L21" s="64">
        <f>J21/G21%</f>
        <v>107.13332319597208</v>
      </c>
      <c r="M21" s="64">
        <f>DDN!G19</f>
        <v>6787.5</v>
      </c>
      <c r="N21" s="64">
        <f>M21/M$19%</f>
        <v>88.84394879447106</v>
      </c>
      <c r="O21" s="64">
        <f>M21/J21%</f>
        <v>107.04316421959028</v>
      </c>
      <c r="P21" s="64">
        <f>DDN!H19</f>
        <v>7268.7</v>
      </c>
      <c r="Q21" s="64">
        <f>P21/P$19%</f>
        <v>88.78994429785988</v>
      </c>
      <c r="R21" s="64">
        <f>P21/M21%</f>
        <v>107.08950276243094</v>
      </c>
    </row>
    <row r="22" spans="1:18" ht="12.75">
      <c r="A22" s="23" t="s">
        <v>27</v>
      </c>
      <c r="B22" s="48" t="s">
        <v>7</v>
      </c>
      <c r="C22" s="64">
        <f>DDN!C20</f>
        <v>3985</v>
      </c>
      <c r="D22" s="64">
        <f>DDN!D20</f>
        <v>4485.8</v>
      </c>
      <c r="E22" s="64">
        <f>D22/D$19%</f>
        <v>73.44138834315652</v>
      </c>
      <c r="F22" s="64">
        <f t="shared" si="10"/>
        <v>112.56712672521958</v>
      </c>
      <c r="G22" s="64">
        <f>DDN!E20</f>
        <v>4912.6</v>
      </c>
      <c r="H22" s="64">
        <f>G22/G$19%</f>
        <v>73.59479865771813</v>
      </c>
      <c r="I22" s="64">
        <f>G22/D22%</f>
        <v>109.51446787641001</v>
      </c>
      <c r="J22" s="64">
        <f>DDN!F20</f>
        <v>5262.4</v>
      </c>
      <c r="K22" s="64">
        <f>J22/J$19%</f>
        <v>73.68760064412237</v>
      </c>
      <c r="L22" s="64">
        <f>J22/G22%</f>
        <v>107.12046574115539</v>
      </c>
      <c r="M22" s="64">
        <f>DDN!G20</f>
        <v>5631.7</v>
      </c>
      <c r="N22" s="64">
        <f>M22/M$19%</f>
        <v>73.71528050472526</v>
      </c>
      <c r="O22" s="64">
        <f>M22/J22%</f>
        <v>107.01771055031925</v>
      </c>
      <c r="P22" s="64">
        <f>DDN!H20</f>
        <v>6026.9</v>
      </c>
      <c r="Q22" s="64">
        <f>P22/P$19%</f>
        <v>73.62088341639793</v>
      </c>
      <c r="R22" s="64">
        <f>P22/M22%</f>
        <v>107.0174192517357</v>
      </c>
    </row>
    <row r="23" spans="1:18" ht="25.5">
      <c r="A23" s="23" t="s">
        <v>28</v>
      </c>
      <c r="B23" s="48" t="s">
        <v>7</v>
      </c>
      <c r="C23" s="64">
        <f>DDN!C21</f>
        <v>317.2</v>
      </c>
      <c r="D23" s="64">
        <f>DDN!D21</f>
        <v>403.7</v>
      </c>
      <c r="E23" s="64">
        <f>D23/D$19%</f>
        <v>6.609364767518009</v>
      </c>
      <c r="F23" s="64">
        <f t="shared" si="10"/>
        <v>127.26986128625474</v>
      </c>
      <c r="G23" s="64">
        <f>DDN!E21</f>
        <v>412.9</v>
      </c>
      <c r="H23" s="64">
        <f>G23/G$19%</f>
        <v>6.185582454458293</v>
      </c>
      <c r="I23" s="64">
        <f>G23/D23%</f>
        <v>102.27891999009165</v>
      </c>
      <c r="J23" s="64">
        <f>DDN!F21</f>
        <v>430.2</v>
      </c>
      <c r="K23" s="64">
        <f>J23/J$19%</f>
        <v>6.023944549464398</v>
      </c>
      <c r="L23" s="64">
        <f>J23/G23%</f>
        <v>104.18987648341003</v>
      </c>
      <c r="M23" s="64">
        <f>DDN!G21</f>
        <v>453.9</v>
      </c>
      <c r="N23" s="64">
        <f>M23/M$19%</f>
        <v>5.941255006675568</v>
      </c>
      <c r="O23" s="64">
        <f>M23/J23%</f>
        <v>105.50906555090656</v>
      </c>
      <c r="P23" s="64">
        <f>DDN!H21</f>
        <v>490.1</v>
      </c>
      <c r="Q23" s="64">
        <f>P23/P$19%</f>
        <v>5.986758526336364</v>
      </c>
      <c r="R23" s="64">
        <f>P23/M23%</f>
        <v>107.97532496144527</v>
      </c>
    </row>
    <row r="24" spans="1:18" ht="12.75">
      <c r="A24" s="26" t="s">
        <v>29</v>
      </c>
      <c r="B24" s="48" t="s">
        <v>7</v>
      </c>
      <c r="C24" s="64">
        <f>DDN!C22</f>
        <v>265</v>
      </c>
      <c r="D24" s="64">
        <f>DDN!D22</f>
        <v>286.9</v>
      </c>
      <c r="E24" s="64">
        <f>D24/D$19%</f>
        <v>4.697118533071381</v>
      </c>
      <c r="F24" s="64">
        <f t="shared" si="10"/>
        <v>108.26415094339622</v>
      </c>
      <c r="G24" s="64">
        <f>DDN!E22</f>
        <v>343.6</v>
      </c>
      <c r="H24" s="64">
        <f>G24/G$19%</f>
        <v>5.147411313518697</v>
      </c>
      <c r="I24" s="64">
        <f>G24/D24%</f>
        <v>119.76298361798538</v>
      </c>
      <c r="J24" s="64">
        <f>DDN!F22</f>
        <v>370.4</v>
      </c>
      <c r="K24" s="64">
        <f>J24/J$19%</f>
        <v>5.186585451235734</v>
      </c>
      <c r="L24" s="64">
        <f>J24/G24%</f>
        <v>107.7997671711292</v>
      </c>
      <c r="M24" s="64">
        <f>DDN!G22</f>
        <v>398.4</v>
      </c>
      <c r="N24" s="64">
        <f>M24/M$19%</f>
        <v>5.2147961988533735</v>
      </c>
      <c r="O24" s="64">
        <f>M24/J24%</f>
        <v>107.55939524838013</v>
      </c>
      <c r="P24" s="64">
        <f>DDN!H22</f>
        <v>427.6</v>
      </c>
      <c r="Q24" s="64">
        <f>P24/P$19%</f>
        <v>5.223297175803773</v>
      </c>
      <c r="R24" s="64">
        <f>P24/M24%</f>
        <v>107.32931726907631</v>
      </c>
    </row>
    <row r="25" spans="1:18" ht="25.5">
      <c r="A25" s="23" t="s">
        <v>10</v>
      </c>
      <c r="B25" s="48" t="s">
        <v>7</v>
      </c>
      <c r="C25" s="64">
        <f>DDN!C23</f>
        <v>510.1</v>
      </c>
      <c r="D25" s="64">
        <f>DDN!D23</f>
        <v>555.5</v>
      </c>
      <c r="E25" s="64"/>
      <c r="F25" s="64"/>
      <c r="G25" s="64">
        <f>DDN!E23</f>
        <v>278.2</v>
      </c>
      <c r="H25" s="64"/>
      <c r="I25" s="64">
        <f>G25/D25%</f>
        <v>50.08100810081008</v>
      </c>
      <c r="J25" s="64">
        <f>DDN!F23</f>
        <v>167.9</v>
      </c>
      <c r="K25" s="64"/>
      <c r="L25" s="64">
        <f>J25/G25%</f>
        <v>60.35226455787203</v>
      </c>
      <c r="M25" s="64">
        <f>DDN!G23</f>
        <v>142.5</v>
      </c>
      <c r="N25" s="64"/>
      <c r="O25" s="64"/>
      <c r="P25" s="64">
        <f>DDN!H23</f>
        <v>118.1</v>
      </c>
      <c r="Q25" s="64"/>
      <c r="R25" s="64">
        <f>P25/M25%</f>
        <v>82.87719298245614</v>
      </c>
    </row>
    <row r="26" spans="1:18" ht="12.75">
      <c r="A26" s="23"/>
      <c r="B26" s="4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6"/>
      <c r="R26" s="64"/>
    </row>
    <row r="27" spans="1:18" ht="25.5">
      <c r="A27" s="23" t="s">
        <v>74</v>
      </c>
      <c r="B27" s="48" t="s">
        <v>17</v>
      </c>
      <c r="C27" s="64">
        <f>DDN!C25</f>
        <v>35.749</v>
      </c>
      <c r="D27" s="64">
        <f>DDN!D25</f>
        <v>35.623</v>
      </c>
      <c r="E27" s="64"/>
      <c r="F27" s="64"/>
      <c r="G27" s="64">
        <f>DDN!E25</f>
        <v>36.84</v>
      </c>
      <c r="H27" s="64"/>
      <c r="I27" s="64"/>
      <c r="J27" s="64">
        <f>DDN!F25</f>
        <v>37.437</v>
      </c>
      <c r="K27" s="64"/>
      <c r="L27" s="64"/>
      <c r="M27" s="64">
        <f>DDN!G25</f>
        <v>37.786</v>
      </c>
      <c r="N27" s="64"/>
      <c r="O27" s="64"/>
      <c r="P27" s="64">
        <f>DDN!H25</f>
        <v>38.053</v>
      </c>
      <c r="Q27" s="66"/>
      <c r="R27" s="64"/>
    </row>
    <row r="28" spans="1:18" ht="25.5">
      <c r="A28" s="73" t="s">
        <v>13</v>
      </c>
      <c r="B28" s="84" t="s">
        <v>15</v>
      </c>
      <c r="C28" s="72">
        <f>DDN!C26</f>
        <v>13849.8</v>
      </c>
      <c r="D28" s="72">
        <f>DDN!D26</f>
        <v>15588</v>
      </c>
      <c r="E28" s="74">
        <f>D9/D27/12*1000</f>
        <v>15588.009619253478</v>
      </c>
      <c r="F28" s="72">
        <f>D28/C28%</f>
        <v>112.55036173807565</v>
      </c>
      <c r="G28" s="72">
        <f>DDN!E26</f>
        <v>15782.7</v>
      </c>
      <c r="H28" s="74">
        <f>G9/G27/12*1000</f>
        <v>15782.663771263116</v>
      </c>
      <c r="I28" s="72">
        <f>G28/D28%</f>
        <v>101.2490377213241</v>
      </c>
      <c r="J28" s="72">
        <f>DDN!F26</f>
        <v>16516.9</v>
      </c>
      <c r="K28" s="74">
        <f>J9/J27/12*1000</f>
        <v>16516.859434961847</v>
      </c>
      <c r="L28" s="72">
        <f>J28/G28%</f>
        <v>104.65192901087902</v>
      </c>
      <c r="M28" s="72">
        <f>DDN!G26</f>
        <v>17486.9</v>
      </c>
      <c r="N28" s="74">
        <f>M9/M27/12*1000</f>
        <v>17486.855801972513</v>
      </c>
      <c r="O28" s="72">
        <f>M28/J28%</f>
        <v>105.87277273580393</v>
      </c>
      <c r="P28" s="72">
        <f>DDN!H26</f>
        <v>18629.9</v>
      </c>
      <c r="Q28" s="74">
        <f>P9/P27/12*1000</f>
        <v>18629.937192862584</v>
      </c>
      <c r="R28" s="72">
        <f>P28/M28%</f>
        <v>106.53632147493265</v>
      </c>
    </row>
    <row r="29" spans="1:18" ht="25.5">
      <c r="A29" s="27" t="s">
        <v>14</v>
      </c>
      <c r="B29" s="85" t="s">
        <v>15</v>
      </c>
      <c r="C29" s="64">
        <f>DDN!C27</f>
        <v>12660.9</v>
      </c>
      <c r="D29" s="64">
        <f>DDN!D27</f>
        <v>14288.5</v>
      </c>
      <c r="E29" s="65">
        <f>D19/D27/12*1000</f>
        <v>14288.521460853943</v>
      </c>
      <c r="F29" s="64">
        <f>D29/C29%</f>
        <v>112.8553262406306</v>
      </c>
      <c r="G29" s="64">
        <f>DDN!E27</f>
        <v>15099.5</v>
      </c>
      <c r="H29" s="65">
        <f>G19/G27/12*1000</f>
        <v>15099.529496923631</v>
      </c>
      <c r="I29" s="64">
        <f>G29/D29%</f>
        <v>105.67589320082584</v>
      </c>
      <c r="J29" s="64">
        <f>DDN!F27</f>
        <v>15896.7</v>
      </c>
      <c r="K29" s="65">
        <f>J19/J27/12*1000</f>
        <v>15896.706466864332</v>
      </c>
      <c r="L29" s="64">
        <f>J29/G29%</f>
        <v>105.27964502135832</v>
      </c>
      <c r="M29" s="64">
        <f>DDN!G27</f>
        <v>16848.8</v>
      </c>
      <c r="N29" s="65">
        <f>M19/M27/12*1000</f>
        <v>16848.83290107447</v>
      </c>
      <c r="O29" s="64">
        <f>M29/J29%</f>
        <v>105.98929337535462</v>
      </c>
      <c r="P29" s="64">
        <f>DDN!H27</f>
        <v>17927.6</v>
      </c>
      <c r="Q29" s="65">
        <f>P19/P27/12*1000</f>
        <v>17927.62725672089</v>
      </c>
      <c r="R29" s="64">
        <f>P29/M29%</f>
        <v>106.40282987512462</v>
      </c>
    </row>
    <row r="30" spans="5:17" ht="12">
      <c r="E30" s="57">
        <f>E28-D28</f>
        <v>0.009619253478376777</v>
      </c>
      <c r="F30" s="58"/>
      <c r="G30" s="58"/>
      <c r="H30" s="57">
        <f>H28-G28</f>
        <v>-0.03622873688436812</v>
      </c>
      <c r="I30" s="58"/>
      <c r="J30" s="58"/>
      <c r="K30" s="57">
        <f>K28-J28</f>
        <v>-0.04056503815445467</v>
      </c>
      <c r="L30" s="58"/>
      <c r="M30" s="58"/>
      <c r="N30" s="57">
        <f>N28-M28</f>
        <v>-0.04419802748816437</v>
      </c>
      <c r="O30" s="58"/>
      <c r="P30" s="58"/>
      <c r="Q30" s="57">
        <f>Q28-P28</f>
        <v>0.03719286258274224</v>
      </c>
    </row>
    <row r="31" spans="1:17" ht="12.75">
      <c r="A31" s="29" t="s">
        <v>95</v>
      </c>
      <c r="B31" s="86"/>
      <c r="C31" s="29"/>
      <c r="E31" s="57">
        <f>E29-D29</f>
        <v>0.021460853942699032</v>
      </c>
      <c r="F31" s="58"/>
      <c r="G31" s="58"/>
      <c r="H31" s="57">
        <f>H29-G29</f>
        <v>0.029496923631086247</v>
      </c>
      <c r="I31" s="58"/>
      <c r="J31" s="58"/>
      <c r="K31" s="57">
        <f>K29-J29</f>
        <v>0.006466864331741817</v>
      </c>
      <c r="L31" s="58"/>
      <c r="M31" s="58"/>
      <c r="N31" s="57">
        <f>N29-M29</f>
        <v>0.03290107447173796</v>
      </c>
      <c r="O31" s="58"/>
      <c r="P31" s="58"/>
      <c r="Q31" s="57">
        <f>Q29-P29</f>
        <v>0.027256720892182784</v>
      </c>
    </row>
    <row r="32" spans="1:3" ht="12.75">
      <c r="A32" s="29" t="s">
        <v>25</v>
      </c>
      <c r="B32" s="86"/>
      <c r="C32" s="29"/>
    </row>
  </sheetData>
  <sheetProtection/>
  <mergeCells count="9">
    <mergeCell ref="A2:R2"/>
    <mergeCell ref="E6:E7"/>
    <mergeCell ref="H6:H7"/>
    <mergeCell ref="I6:I7"/>
    <mergeCell ref="J6:R6"/>
    <mergeCell ref="P7:R7"/>
    <mergeCell ref="M7:O7"/>
    <mergeCell ref="F6:F7"/>
    <mergeCell ref="J7:L7"/>
  </mergeCells>
  <printOptions horizontalCentered="1"/>
  <pageMargins left="0.19" right="0.16" top="0.984251968503937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</dc:creator>
  <cp:keywords/>
  <dc:description/>
  <cp:lastModifiedBy>mHanukova</cp:lastModifiedBy>
  <cp:lastPrinted>2017-08-08T05:08:04Z</cp:lastPrinted>
  <dcterms:created xsi:type="dcterms:W3CDTF">2001-05-23T09:58:55Z</dcterms:created>
  <dcterms:modified xsi:type="dcterms:W3CDTF">2017-08-08T10:57:01Z</dcterms:modified>
  <cp:category/>
  <cp:version/>
  <cp:contentType/>
  <cp:contentStatus/>
</cp:coreProperties>
</file>