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96" windowHeight="6660" activeTab="0"/>
  </bookViews>
  <sheets>
    <sheet name="полугодие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<sst xmlns="http://schemas.openxmlformats.org/spreadsheetml/2006/main" count="80" uniqueCount="75">
  <si>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</si>
  <si>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</si>
  <si>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</si>
  <si>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</si>
  <si>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</si>
  <si>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</si>
  <si>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</si>
  <si>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</si>
  <si>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</si>
  <si>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</si>
  <si>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</si>
  <si>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</si>
  <si>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</si>
  <si>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</si>
  <si>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</si>
  <si>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</si>
  <si>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</si>
  <si>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</si>
  <si>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</si>
  <si>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</si>
  <si>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</si>
  <si>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</si>
  <si>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</si>
  <si>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Р А С Х О Д 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</si>
  <si>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</si>
  <si>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</si>
  <si>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</si>
  <si>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</si>
  <si>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</si>
  <si>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</si>
  <si>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</si>
  <si>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</si>
  <si>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</si>
  <si>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</si>
  <si>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</si>
  <si>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</si>
  <si>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Налог взимаемый всвзи с применением упрощенной системы налогообложения</t>
  </si>
  <si>
    <t>Иные межбюджетные трансферты</t>
  </si>
  <si>
    <t>ОХРАНА ОКРУЖАЮЩЕЙ СРЕДЫ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</si>
  <si>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</si>
  <si>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</si>
  <si>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</si>
  <si>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</si>
  <si>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</si>
  <si>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</si>
  <si>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</si>
  <si>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</si>
  <si>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</si>
  <si>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</si>
  <si>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Проценты,полученные от предоставления бюджетных кредитов</t>
  </si>
  <si>
    <t xml:space="preserve">от                      2014г.  № </t>
  </si>
  <si>
    <t>Акцизы</t>
  </si>
  <si>
    <t>Налог на имущество физических лиц</t>
  </si>
  <si>
    <t>Земельный налог</t>
  </si>
  <si>
    <t>ОБЩЕГОСУДАРСТВЕННЫЕ ВОПРОСЫ</t>
  </si>
  <si>
    <t>Упрощенная система налогообложения</t>
  </si>
  <si>
    <t>дорожный фонд</t>
  </si>
  <si>
    <t>Уточненный план  на 01.12.2017</t>
  </si>
  <si>
    <t>Проценты от предоставления бюджетных кредитов</t>
  </si>
  <si>
    <t>Патент</t>
  </si>
  <si>
    <t>Уточнение бюджета 2019 год</t>
  </si>
  <si>
    <t>Прочие доходы от использования имущества и прав, находящегося в государственной и муниципальной собственности</t>
  </si>
  <si>
    <t xml:space="preserve">Уточненный план </t>
  </si>
  <si>
    <t>Консолидированный бюджет</t>
  </si>
  <si>
    <t>в том числе районный бюджет</t>
  </si>
  <si>
    <t>БЕЗВОЗМЕЗДНЫЕ ПЕРЕЧИСЛЕНИЯ БЮДЖЕТАМ</t>
  </si>
  <si>
    <t>ДОХОДЫ  ВСЕГО</t>
  </si>
  <si>
    <t>ДОХОДЫ  НАЛОГОВЫЕ И НЕНАЛОГОВЫЕ</t>
  </si>
  <si>
    <t>НАЛОГИ НА ПРИБЫЛЬ</t>
  </si>
  <si>
    <t>КУЛЬТУРА И КИНЕМАТОГРАФИЯ</t>
  </si>
  <si>
    <t>Налог на имушество физических лиц</t>
  </si>
  <si>
    <t>Исполнено</t>
  </si>
  <si>
    <t xml:space="preserve">Исполнение консолидированного ( в т.ч. районного) бюджета за 1 полугодие 2022 года Богучарского муниципального района       </t>
  </si>
  <si>
    <t>Прочие безвозмездные поступления</t>
  </si>
  <si>
    <t>тыс. рублей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</si>
</sst>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6" fillId="32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32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177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0" borderId="11" xfId="0" applyNumberFormat="1" applyFont="1" applyBorder="1" applyAlignment="1">
      <alignment vertical="top" wrapText="1"/>
    </xf>
    <xf numFmtId="177" fontId="6" fillId="0" borderId="10" xfId="0" applyNumberFormat="1" applyFont="1" applyBorder="1" applyAlignment="1">
      <alignment vertical="top" wrapText="1"/>
    </xf>
    <xf numFmtId="177" fontId="6" fillId="0" borderId="13" xfId="0" applyNumberFormat="1" applyFont="1" applyBorder="1" applyAlignment="1">
      <alignment vertical="top" wrapText="1"/>
    </xf>
    <xf numFmtId="177" fontId="6" fillId="0" borderId="15" xfId="0" applyNumberFormat="1" applyFont="1" applyBorder="1" applyAlignment="1">
      <alignment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1" xfId="0" applyNumberFormat="1" applyFont="1" applyBorder="1" applyAlignment="1">
      <alignment vertical="top" wrapText="1"/>
    </xf>
    <xf numFmtId="177" fontId="3" fillId="0" borderId="12" xfId="0" applyNumberFormat="1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16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177" fontId="6" fillId="0" borderId="20" xfId="0" applyNumberFormat="1" applyFont="1" applyFill="1" applyBorder="1" applyAlignment="1">
      <alignment vertical="top" wrapText="1"/>
    </xf>
    <xf numFmtId="177" fontId="6" fillId="0" borderId="21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177" fontId="6" fillId="0" borderId="2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177" fontId="3" fillId="32" borderId="2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7" fontId="3" fillId="32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177" fontId="3" fillId="32" borderId="29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177" fontId="6" fillId="0" borderId="30" xfId="0" applyNumberFormat="1" applyFont="1" applyFill="1" applyBorder="1" applyAlignment="1">
      <alignment horizontal="center" vertical="top" wrapText="1"/>
    </xf>
    <xf numFmtId="177" fontId="3" fillId="0" borderId="3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3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3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3" fillId="0" borderId="16" xfId="0" applyNumberFormat="1" applyFont="1" applyBorder="1" applyAlignment="1">
      <alignment horizontal="center" vertical="top" wrapText="1"/>
    </xf>
    <xf numFmtId="177" fontId="6" fillId="32" borderId="16" xfId="0" applyNumberFormat="1" applyFont="1" applyFill="1" applyBorder="1" applyAlignment="1">
      <alignment horizontal="center" vertical="top" wrapText="1"/>
    </xf>
    <xf numFmtId="177" fontId="3" fillId="32" borderId="16" xfId="0" applyNumberFormat="1" applyFont="1" applyFill="1" applyBorder="1" applyAlignment="1">
      <alignment horizontal="center" vertical="top" wrapText="1"/>
    </xf>
    <xf numFmtId="177" fontId="3" fillId="0" borderId="27" xfId="0" applyNumberFormat="1" applyFont="1" applyBorder="1" applyAlignment="1">
      <alignment horizontal="center" vertical="top" wrapText="1"/>
    </xf>
    <xf numFmtId="177" fontId="6" fillId="32" borderId="26" xfId="0" applyNumberFormat="1" applyFont="1" applyFill="1" applyBorder="1" applyAlignment="1">
      <alignment horizontal="center" vertical="top" wrapText="1"/>
    </xf>
    <xf numFmtId="177" fontId="6" fillId="32" borderId="30" xfId="0" applyNumberFormat="1" applyFont="1" applyFill="1" applyBorder="1" applyAlignment="1">
      <alignment horizontal="center" vertical="top" wrapText="1"/>
    </xf>
    <xf numFmtId="177" fontId="3" fillId="32" borderId="30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177" fontId="0" fillId="0" borderId="0" xfId="0" applyNumberFormat="1" applyAlignment="1">
      <alignment/>
    </xf>
    <xf numFmtId="177" fontId="3" fillId="33" borderId="3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177" fontId="6" fillId="33" borderId="22" xfId="0" applyNumberFormat="1" applyFont="1" applyFill="1" applyBorder="1" applyAlignment="1">
      <alignment horizontal="center" vertical="top" wrapText="1"/>
    </xf>
    <xf numFmtId="177" fontId="6" fillId="33" borderId="2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77" fontId="3" fillId="32" borderId="25" xfId="0" applyNumberFormat="1" applyFont="1" applyFill="1" applyBorder="1" applyAlignment="1">
      <alignment horizontal="center"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3" fillId="32" borderId="17" xfId="0" applyNumberFormat="1" applyFont="1" applyFill="1" applyBorder="1" applyAlignment="1">
      <alignment horizontal="center" vertical="top" wrapText="1"/>
    </xf>
    <xf numFmtId="177" fontId="3" fillId="32" borderId="1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77" fontId="3" fillId="32" borderId="21" xfId="0" applyNumberFormat="1" applyFont="1" applyFill="1" applyBorder="1" applyAlignment="1">
      <alignment horizontal="center" vertical="top" wrapText="1"/>
    </xf>
    <xf numFmtId="177" fontId="3" fillId="32" borderId="31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75" zoomScalePageLayoutView="0" workbookViewId="0" topLeftCell="A66">
      <selection activeCell="D79" sqref="D79:I79"/>
    </sheetView>
  </sheetViews>
  <sheetFormatPr defaultColWidth="9.00390625" defaultRowHeight="12.75"/>
  <cols>
    <col min="1" max="1" width="59.50390625" style="0" customWidth="1"/>
    <col min="2" max="3" width="15.50390625" style="0" hidden="1" customWidth="1"/>
    <col min="4" max="4" width="16.50390625" style="0" customWidth="1"/>
    <col min="5" max="5" width="17.00390625" style="0" customWidth="1"/>
    <col min="6" max="6" width="0.37109375" style="0" hidden="1" customWidth="1"/>
    <col min="7" max="7" width="9.375" style="0" hidden="1" customWidth="1"/>
    <col min="8" max="8" width="16.50390625" style="0" customWidth="1"/>
    <col min="9" max="9" width="19.625" style="0" customWidth="1"/>
    <col min="10" max="10" width="10.625" style="0" customWidth="1"/>
  </cols>
  <sheetData>
    <row r="1" spans="1:8" ht="17.25" hidden="1">
      <c r="A1" s="8"/>
      <c r="B1" s="8"/>
      <c r="C1" s="8"/>
      <c r="D1" s="8" t="s">
        <v>47</v>
      </c>
      <c r="E1" s="8"/>
      <c r="G1" s="5"/>
      <c r="H1" s="5"/>
    </row>
    <row r="2" spans="1:5" ht="17.25" hidden="1">
      <c r="A2" s="8"/>
      <c r="B2" s="8"/>
      <c r="C2" s="8"/>
      <c r="D2" s="8" t="s">
        <v>48</v>
      </c>
      <c r="E2" s="8"/>
    </row>
    <row r="3" spans="1:5" ht="17.25" hidden="1">
      <c r="A3" s="8"/>
      <c r="B3" s="8"/>
      <c r="C3" s="8"/>
      <c r="D3" s="8" t="s">
        <v>46</v>
      </c>
      <c r="E3" s="8"/>
    </row>
    <row r="4" spans="1:9" ht="17.25" hidden="1">
      <c r="A4" s="8"/>
      <c r="B4" s="8"/>
      <c r="C4" s="8"/>
      <c r="D4" s="8" t="s">
        <v>50</v>
      </c>
      <c r="E4" s="8"/>
      <c r="F4" s="7"/>
      <c r="G4" s="7"/>
      <c r="H4" s="7"/>
      <c r="I4" s="7"/>
    </row>
    <row r="5" spans="1:5" ht="17.25" hidden="1">
      <c r="A5" s="8"/>
      <c r="B5" s="8"/>
      <c r="C5" s="8"/>
      <c r="D5" s="8"/>
      <c r="E5" s="8"/>
    </row>
    <row r="6" spans="1:5" ht="15" customHeight="1" hidden="1">
      <c r="A6" s="9"/>
      <c r="B6" s="9"/>
      <c r="C6" s="9"/>
      <c r="D6" s="8"/>
      <c r="E6" s="8"/>
    </row>
    <row r="7" spans="1:5" ht="17.25" customHeight="1" hidden="1">
      <c r="A7" s="6"/>
      <c r="B7" s="6"/>
      <c r="C7" s="6"/>
      <c r="D7" s="10"/>
      <c r="E7" s="11"/>
    </row>
    <row r="8" spans="1:9" ht="42.75" customHeight="1">
      <c r="A8" s="107" t="s">
        <v>72</v>
      </c>
      <c r="B8" s="107"/>
      <c r="C8" s="107"/>
      <c r="D8" s="107"/>
      <c r="E8" s="107"/>
      <c r="F8" s="107"/>
      <c r="G8" s="107"/>
      <c r="H8" s="107"/>
      <c r="I8" s="107"/>
    </row>
    <row r="9" spans="1:5" ht="18.75" customHeight="1" hidden="1">
      <c r="A9" s="8"/>
      <c r="B9" s="8"/>
      <c r="C9" s="8"/>
      <c r="D9" s="8"/>
      <c r="E9" s="8"/>
    </row>
    <row r="10" spans="1:8" ht="18.75" customHeight="1">
      <c r="A10" s="8"/>
      <c r="B10" s="8"/>
      <c r="C10" s="8"/>
      <c r="D10" s="8"/>
      <c r="E10" s="8"/>
      <c r="H10" s="104" t="s">
        <v>74</v>
      </c>
    </row>
    <row r="11" spans="1:9" ht="34.5" customHeight="1">
      <c r="A11" s="113" t="s">
        <v>9</v>
      </c>
      <c r="B11" s="81"/>
      <c r="C11" s="67"/>
      <c r="D11" s="114" t="s">
        <v>63</v>
      </c>
      <c r="E11" s="115"/>
      <c r="F11" s="68"/>
      <c r="G11" s="68"/>
      <c r="H11" s="114" t="s">
        <v>64</v>
      </c>
      <c r="I11" s="115"/>
    </row>
    <row r="12" spans="1:9" ht="38.25" customHeight="1">
      <c r="A12" s="113"/>
      <c r="B12" s="32" t="s">
        <v>57</v>
      </c>
      <c r="C12" s="80" t="s">
        <v>60</v>
      </c>
      <c r="D12" s="82" t="s">
        <v>62</v>
      </c>
      <c r="E12" s="83" t="s">
        <v>71</v>
      </c>
      <c r="F12" s="84"/>
      <c r="G12" s="8"/>
      <c r="H12" s="82" t="s">
        <v>62</v>
      </c>
      <c r="I12" s="83" t="s">
        <v>71</v>
      </c>
    </row>
    <row r="13" spans="1:9" ht="37.5" customHeight="1" hidden="1">
      <c r="A13" s="113"/>
      <c r="B13" s="32"/>
      <c r="C13" s="32"/>
      <c r="D13" s="28"/>
      <c r="E13" s="29"/>
      <c r="F13" s="84"/>
      <c r="G13" s="8"/>
      <c r="H13" s="68"/>
      <c r="I13" s="85"/>
    </row>
    <row r="14" spans="1:9" ht="15.75" customHeight="1">
      <c r="A14" s="92">
        <v>1</v>
      </c>
      <c r="B14" s="88"/>
      <c r="C14" s="88">
        <v>2</v>
      </c>
      <c r="D14" s="88">
        <v>3</v>
      </c>
      <c r="E14" s="89">
        <v>4</v>
      </c>
      <c r="F14" s="86"/>
      <c r="G14" s="10"/>
      <c r="H14" s="90">
        <v>5</v>
      </c>
      <c r="I14" s="91">
        <v>6</v>
      </c>
    </row>
    <row r="15" spans="1:10" ht="26.25" customHeight="1" thickBot="1">
      <c r="A15" s="22" t="s">
        <v>66</v>
      </c>
      <c r="B15" s="92"/>
      <c r="C15" s="92"/>
      <c r="D15" s="94">
        <f>SUM(D16+D54)</f>
        <v>1406688.2</v>
      </c>
      <c r="E15" s="94">
        <f>SUM(E16+E54)</f>
        <v>590242.2</v>
      </c>
      <c r="F15" s="94">
        <f>SUM(F16+F54+F60)</f>
        <v>0</v>
      </c>
      <c r="G15" s="97">
        <f>SUM(G16+G54+G60)</f>
        <v>0</v>
      </c>
      <c r="H15" s="94">
        <f>SUM(H16+H54)</f>
        <v>1278213.2999999998</v>
      </c>
      <c r="I15" s="94">
        <f>SUM(I16+I54)</f>
        <v>556671.5</v>
      </c>
      <c r="J15" s="102"/>
    </row>
    <row r="16" spans="1:9" ht="23.25" customHeight="1" thickBot="1">
      <c r="A16" s="93" t="s">
        <v>67</v>
      </c>
      <c r="B16" s="21">
        <f>B17+B20+B25+B27+B34+B35+B36+B44+B46+B48+B49+B50+B52+B53+B19+B28+B29</f>
        <v>240921</v>
      </c>
      <c r="C16" s="21">
        <f>C17+C20+C25+C27+C34+C35+C36+C44+C46+C48+C49+C50+C52+C53+C19+C28+C29</f>
        <v>320101</v>
      </c>
      <c r="D16" s="21">
        <f>D17+D20+D31+D34+D36+D44+D46+D48+D49+D50+D19</f>
        <v>495054.2</v>
      </c>
      <c r="E16" s="21">
        <v>227716.3</v>
      </c>
      <c r="F16" s="40"/>
      <c r="G16" s="5"/>
      <c r="H16" s="21">
        <f>H17+H20+H31+H34+H36+H44+H46+H48+H49+H50+H19</f>
        <v>398414</v>
      </c>
      <c r="I16" s="21">
        <v>191951.1</v>
      </c>
    </row>
    <row r="17" spans="1:9" ht="19.5" customHeight="1" thickBot="1">
      <c r="A17" s="12" t="s">
        <v>68</v>
      </c>
      <c r="B17" s="13">
        <f>SUM(B18:B18)</f>
        <v>124776</v>
      </c>
      <c r="C17" s="13">
        <f>SUM(C18:C18)</f>
        <v>151467</v>
      </c>
      <c r="D17" s="13">
        <f>SUM(D18:D18)</f>
        <v>260374</v>
      </c>
      <c r="E17" s="13">
        <v>123351.4</v>
      </c>
      <c r="F17" s="3"/>
      <c r="H17" s="96">
        <f>SUM(H18:H18)</f>
        <v>223200</v>
      </c>
      <c r="I17" s="66">
        <v>108516.3</v>
      </c>
    </row>
    <row r="18" spans="1:9" ht="19.5" customHeight="1" thickBot="1">
      <c r="A18" s="12" t="s">
        <v>0</v>
      </c>
      <c r="B18" s="33">
        <v>124776</v>
      </c>
      <c r="C18" s="14">
        <v>151467</v>
      </c>
      <c r="D18" s="14">
        <v>260374</v>
      </c>
      <c r="E18" s="14">
        <v>123351.4</v>
      </c>
      <c r="F18" s="3"/>
      <c r="H18" s="95">
        <v>223200</v>
      </c>
      <c r="I18" s="99">
        <v>108516.3</v>
      </c>
    </row>
    <row r="19" spans="1:9" ht="19.5" customHeight="1" thickBot="1">
      <c r="A19" s="12" t="s">
        <v>51</v>
      </c>
      <c r="B19" s="33">
        <v>12383</v>
      </c>
      <c r="C19" s="14">
        <v>14374</v>
      </c>
      <c r="D19" s="14">
        <v>20243</v>
      </c>
      <c r="E19" s="14">
        <v>10963.1</v>
      </c>
      <c r="F19" s="3"/>
      <c r="H19" s="95">
        <v>18518</v>
      </c>
      <c r="I19" s="99">
        <v>10028.8</v>
      </c>
    </row>
    <row r="20" spans="1:9" ht="15.75" customHeight="1" thickBot="1">
      <c r="A20" s="12" t="s">
        <v>1</v>
      </c>
      <c r="B20" s="13">
        <f>SUM(B21:B24)</f>
        <v>31078</v>
      </c>
      <c r="C20" s="13">
        <f aca="true" t="shared" si="0" ref="C20:H20">SUM(C21:C30)</f>
        <v>32481</v>
      </c>
      <c r="D20" s="13">
        <f t="shared" si="0"/>
        <v>32140</v>
      </c>
      <c r="E20" s="13">
        <v>19909.3</v>
      </c>
      <c r="F20" s="13">
        <f t="shared" si="0"/>
        <v>0</v>
      </c>
      <c r="G20" s="69">
        <f t="shared" si="0"/>
        <v>0</v>
      </c>
      <c r="H20" s="96">
        <f t="shared" si="0"/>
        <v>25069</v>
      </c>
      <c r="I20" s="100">
        <v>10022.6</v>
      </c>
    </row>
    <row r="21" spans="1:9" ht="33" customHeight="1" hidden="1" thickBot="1">
      <c r="A21" s="12" t="s">
        <v>36</v>
      </c>
      <c r="B21" s="33"/>
      <c r="C21" s="14"/>
      <c r="D21" s="14"/>
      <c r="E21" s="14"/>
      <c r="F21" s="3"/>
      <c r="H21" s="96"/>
      <c r="I21" s="101"/>
    </row>
    <row r="22" spans="1:9" ht="18" customHeight="1" hidden="1" thickBot="1">
      <c r="A22" s="12" t="s">
        <v>10</v>
      </c>
      <c r="B22" s="33">
        <v>23629</v>
      </c>
      <c r="C22" s="14">
        <v>18300</v>
      </c>
      <c r="D22" s="14"/>
      <c r="E22" s="14"/>
      <c r="F22" s="3"/>
      <c r="H22" s="96"/>
      <c r="I22" s="99"/>
    </row>
    <row r="23" spans="1:9" ht="18" customHeight="1" thickBot="1">
      <c r="A23" s="12" t="s">
        <v>55</v>
      </c>
      <c r="B23" s="33"/>
      <c r="C23" s="14">
        <v>4050</v>
      </c>
      <c r="D23" s="14">
        <v>5450</v>
      </c>
      <c r="E23" s="14">
        <v>4400.3</v>
      </c>
      <c r="F23" s="3"/>
      <c r="H23" s="95">
        <v>5450</v>
      </c>
      <c r="I23" s="99">
        <v>4400.3</v>
      </c>
    </row>
    <row r="24" spans="1:9" ht="24.75" customHeight="1" thickBot="1">
      <c r="A24" s="12" t="s">
        <v>2</v>
      </c>
      <c r="B24" s="33">
        <v>7449</v>
      </c>
      <c r="C24" s="14">
        <v>10069</v>
      </c>
      <c r="D24" s="14">
        <v>20640</v>
      </c>
      <c r="E24" s="14">
        <v>11767.4</v>
      </c>
      <c r="F24" s="3"/>
      <c r="H24" s="95">
        <v>13569</v>
      </c>
      <c r="I24" s="99">
        <v>7880.6</v>
      </c>
    </row>
    <row r="25" spans="1:9" ht="3.75" customHeight="1" hidden="1" thickBot="1">
      <c r="A25" s="12" t="s">
        <v>3</v>
      </c>
      <c r="B25" s="33"/>
      <c r="C25" s="13"/>
      <c r="D25" s="13"/>
      <c r="E25" s="13"/>
      <c r="F25" s="3"/>
      <c r="H25" s="95"/>
      <c r="I25" s="99"/>
    </row>
    <row r="26" spans="1:9" ht="15" customHeight="1" hidden="1" thickBot="1">
      <c r="A26" s="12" t="s">
        <v>4</v>
      </c>
      <c r="B26" s="33"/>
      <c r="C26" s="14"/>
      <c r="D26" s="14"/>
      <c r="E26" s="14"/>
      <c r="F26" s="3"/>
      <c r="H26" s="95"/>
      <c r="I26" s="99"/>
    </row>
    <row r="27" spans="1:9" ht="30" customHeight="1" hidden="1" thickBot="1">
      <c r="A27" s="12" t="s">
        <v>11</v>
      </c>
      <c r="B27" s="33"/>
      <c r="C27" s="13"/>
      <c r="D27" s="13"/>
      <c r="E27" s="13"/>
      <c r="F27" s="3"/>
      <c r="H27" s="95"/>
      <c r="I27" s="99"/>
    </row>
    <row r="28" spans="1:9" ht="30" customHeight="1" hidden="1" thickBot="1">
      <c r="A28" s="12" t="s">
        <v>52</v>
      </c>
      <c r="B28" s="33"/>
      <c r="C28" s="13"/>
      <c r="D28" s="13"/>
      <c r="E28" s="13"/>
      <c r="F28" s="3"/>
      <c r="H28" s="95"/>
      <c r="I28" s="99"/>
    </row>
    <row r="29" spans="1:9" ht="30" customHeight="1" hidden="1" thickBot="1">
      <c r="A29" s="12" t="s">
        <v>53</v>
      </c>
      <c r="B29" s="33"/>
      <c r="C29" s="13"/>
      <c r="D29" s="13"/>
      <c r="E29" s="13"/>
      <c r="F29" s="3"/>
      <c r="H29" s="95"/>
      <c r="I29" s="99"/>
    </row>
    <row r="30" spans="1:9" ht="24.75" customHeight="1" thickBot="1">
      <c r="A30" s="12" t="s">
        <v>59</v>
      </c>
      <c r="B30" s="33"/>
      <c r="C30" s="14">
        <v>62</v>
      </c>
      <c r="D30" s="14">
        <v>6050</v>
      </c>
      <c r="E30" s="14">
        <v>3722.6</v>
      </c>
      <c r="F30" s="3"/>
      <c r="H30" s="95">
        <v>6050</v>
      </c>
      <c r="I30" s="99">
        <v>3722.6</v>
      </c>
    </row>
    <row r="31" spans="1:9" ht="24.75" customHeight="1" thickBot="1">
      <c r="A31" s="12" t="s">
        <v>3</v>
      </c>
      <c r="B31" s="33"/>
      <c r="C31" s="14"/>
      <c r="D31" s="14">
        <f aca="true" t="shared" si="1" ref="D31:I31">D32+D33</f>
        <v>47866</v>
      </c>
      <c r="E31" s="14">
        <v>11865.5</v>
      </c>
      <c r="F31" s="14">
        <f t="shared" si="1"/>
        <v>0</v>
      </c>
      <c r="G31" s="98">
        <f t="shared" si="1"/>
        <v>0</v>
      </c>
      <c r="H31" s="96">
        <f t="shared" si="1"/>
        <v>0</v>
      </c>
      <c r="I31" s="14">
        <f t="shared" si="1"/>
        <v>0</v>
      </c>
    </row>
    <row r="32" spans="1:9" ht="24.75" customHeight="1" thickBot="1">
      <c r="A32" s="12" t="s">
        <v>70</v>
      </c>
      <c r="B32" s="33"/>
      <c r="C32" s="14"/>
      <c r="D32" s="14">
        <v>8401</v>
      </c>
      <c r="E32" s="14">
        <v>277.7</v>
      </c>
      <c r="F32" s="3"/>
      <c r="H32" s="96">
        <v>0</v>
      </c>
      <c r="I32" s="99">
        <v>0</v>
      </c>
    </row>
    <row r="33" spans="1:9" ht="24.75" customHeight="1" thickBot="1">
      <c r="A33" s="12" t="s">
        <v>53</v>
      </c>
      <c r="B33" s="33"/>
      <c r="C33" s="14"/>
      <c r="D33" s="14">
        <v>39465</v>
      </c>
      <c r="E33" s="14">
        <v>11587.8</v>
      </c>
      <c r="F33" s="3"/>
      <c r="H33" s="96">
        <v>0</v>
      </c>
      <c r="I33" s="99">
        <v>0</v>
      </c>
    </row>
    <row r="34" spans="1:9" ht="18" customHeight="1" thickBot="1">
      <c r="A34" s="12" t="s">
        <v>5</v>
      </c>
      <c r="B34" s="38">
        <v>2199</v>
      </c>
      <c r="C34" s="13">
        <v>3100</v>
      </c>
      <c r="D34" s="13">
        <v>4192</v>
      </c>
      <c r="E34" s="14">
        <v>2578.3</v>
      </c>
      <c r="F34" s="3"/>
      <c r="G34" s="87"/>
      <c r="H34" s="96">
        <v>4100</v>
      </c>
      <c r="I34" s="99">
        <v>2521.8</v>
      </c>
    </row>
    <row r="35" spans="1:9" ht="36.75" customHeight="1" hidden="1" thickBot="1">
      <c r="A35" s="12" t="s">
        <v>12</v>
      </c>
      <c r="B35" s="33"/>
      <c r="C35" s="13"/>
      <c r="D35" s="13"/>
      <c r="E35" s="13"/>
      <c r="F35" s="3"/>
      <c r="H35" s="96"/>
      <c r="I35" s="27"/>
    </row>
    <row r="36" spans="1:9" ht="56.25" customHeight="1" thickBot="1">
      <c r="A36" s="12" t="s">
        <v>13</v>
      </c>
      <c r="B36" s="13">
        <f>B40+B41+B42+B43+B37+B38+B39</f>
        <v>23949</v>
      </c>
      <c r="C36" s="13">
        <f>C40+C41+C42+C43+C37+C38</f>
        <v>28810</v>
      </c>
      <c r="D36" s="13">
        <f>D40+D41+D42+D43+D37+D38</f>
        <v>33747</v>
      </c>
      <c r="E36" s="13">
        <v>15262.3</v>
      </c>
      <c r="F36" s="3"/>
      <c r="H36" s="96">
        <v>32068</v>
      </c>
      <c r="I36" s="72">
        <v>14571.8</v>
      </c>
    </row>
    <row r="37" spans="1:9" ht="37.5" customHeight="1" hidden="1" thickBot="1">
      <c r="A37" s="12" t="s">
        <v>49</v>
      </c>
      <c r="B37" s="33"/>
      <c r="C37" s="13"/>
      <c r="D37" s="13"/>
      <c r="E37" s="13"/>
      <c r="F37" s="3"/>
      <c r="H37" s="96"/>
      <c r="I37" s="73"/>
    </row>
    <row r="38" spans="1:9" ht="21" customHeight="1" hidden="1" thickBot="1">
      <c r="A38" s="12" t="s">
        <v>49</v>
      </c>
      <c r="B38" s="33"/>
      <c r="C38" s="13"/>
      <c r="D38" s="13"/>
      <c r="E38" s="13"/>
      <c r="F38" s="3"/>
      <c r="H38" s="96"/>
      <c r="I38" s="74"/>
    </row>
    <row r="39" spans="1:9" ht="36.75" customHeight="1" hidden="1" thickBot="1">
      <c r="A39" s="12" t="s">
        <v>58</v>
      </c>
      <c r="B39" s="33">
        <v>12</v>
      </c>
      <c r="C39" s="13"/>
      <c r="D39" s="13"/>
      <c r="E39" s="13"/>
      <c r="F39" s="3"/>
      <c r="H39" s="96"/>
      <c r="I39" s="75"/>
    </row>
    <row r="40" spans="1:9" ht="22.5" customHeight="1" thickBot="1">
      <c r="A40" s="12" t="s">
        <v>14</v>
      </c>
      <c r="B40" s="33">
        <v>20343</v>
      </c>
      <c r="C40" s="14">
        <v>26143</v>
      </c>
      <c r="D40" s="14">
        <v>30920</v>
      </c>
      <c r="E40" s="15">
        <v>14062.2</v>
      </c>
      <c r="F40" s="3"/>
      <c r="H40" s="95">
        <v>29345</v>
      </c>
      <c r="I40" s="76">
        <v>13425.3</v>
      </c>
    </row>
    <row r="41" spans="1:9" ht="39" customHeight="1" thickBot="1">
      <c r="A41" s="12" t="s">
        <v>6</v>
      </c>
      <c r="B41" s="33">
        <v>1988</v>
      </c>
      <c r="C41" s="14">
        <v>1081</v>
      </c>
      <c r="D41" s="14">
        <v>1336</v>
      </c>
      <c r="E41" s="15">
        <v>368.9</v>
      </c>
      <c r="F41" s="3"/>
      <c r="H41" s="95">
        <v>1244</v>
      </c>
      <c r="I41" s="15">
        <v>344.7</v>
      </c>
    </row>
    <row r="42" spans="1:9" ht="2.25" customHeight="1" hidden="1" thickBot="1">
      <c r="A42" s="12" t="s">
        <v>15</v>
      </c>
      <c r="B42" s="33">
        <v>4</v>
      </c>
      <c r="C42" s="14">
        <v>247</v>
      </c>
      <c r="D42" s="14"/>
      <c r="E42" s="15"/>
      <c r="F42" s="3"/>
      <c r="H42" s="95"/>
      <c r="I42" s="15"/>
    </row>
    <row r="43" spans="1:9" ht="54.75" customHeight="1" thickBot="1">
      <c r="A43" s="12" t="s">
        <v>61</v>
      </c>
      <c r="B43" s="33">
        <v>1602</v>
      </c>
      <c r="C43" s="14">
        <v>1339</v>
      </c>
      <c r="D43" s="14">
        <v>1491</v>
      </c>
      <c r="E43" s="15">
        <v>831.1</v>
      </c>
      <c r="F43" s="3"/>
      <c r="H43" s="95">
        <v>1479</v>
      </c>
      <c r="I43" s="15">
        <v>801.9</v>
      </c>
    </row>
    <row r="44" spans="1:9" ht="34.5" customHeight="1" thickBot="1">
      <c r="A44" s="12" t="s">
        <v>16</v>
      </c>
      <c r="B44" s="38">
        <v>306</v>
      </c>
      <c r="C44" s="13">
        <f aca="true" t="shared" si="2" ref="C44:I44">C45</f>
        <v>1000</v>
      </c>
      <c r="D44" s="13">
        <f t="shared" si="2"/>
        <v>1410</v>
      </c>
      <c r="E44" s="13">
        <f t="shared" si="2"/>
        <v>630.7</v>
      </c>
      <c r="F44" s="13">
        <f t="shared" si="2"/>
        <v>0</v>
      </c>
      <c r="G44" s="13">
        <f t="shared" si="2"/>
        <v>0</v>
      </c>
      <c r="H44" s="13">
        <f t="shared" si="2"/>
        <v>1410</v>
      </c>
      <c r="I44" s="13">
        <f t="shared" si="2"/>
        <v>630.7</v>
      </c>
    </row>
    <row r="45" spans="1:9" ht="37.5" customHeight="1" thickBot="1">
      <c r="A45" s="12" t="s">
        <v>7</v>
      </c>
      <c r="B45" s="33">
        <v>306</v>
      </c>
      <c r="C45" s="14">
        <v>1000</v>
      </c>
      <c r="D45" s="14">
        <v>1410</v>
      </c>
      <c r="E45" s="14">
        <v>630.7</v>
      </c>
      <c r="F45" s="3"/>
      <c r="H45" s="95">
        <v>1410</v>
      </c>
      <c r="I45" s="14">
        <v>630.7</v>
      </c>
    </row>
    <row r="46" spans="1:9" ht="16.5" customHeight="1">
      <c r="A46" s="16" t="s">
        <v>17</v>
      </c>
      <c r="B46" s="39">
        <v>4718</v>
      </c>
      <c r="C46" s="110">
        <v>46000</v>
      </c>
      <c r="D46" s="110">
        <v>66031.2</v>
      </c>
      <c r="E46" s="110">
        <v>25766.4</v>
      </c>
      <c r="F46" s="112"/>
      <c r="H46" s="116">
        <v>65000</v>
      </c>
      <c r="I46" s="108">
        <v>22412.6</v>
      </c>
    </row>
    <row r="47" spans="1:9" ht="17.25" customHeight="1" thickBot="1">
      <c r="A47" s="12" t="s">
        <v>18</v>
      </c>
      <c r="B47" s="34"/>
      <c r="C47" s="111"/>
      <c r="D47" s="111"/>
      <c r="E47" s="111"/>
      <c r="F47" s="112"/>
      <c r="H47" s="117"/>
      <c r="I47" s="109"/>
    </row>
    <row r="48" spans="1:9" ht="43.5" customHeight="1" thickBot="1">
      <c r="A48" s="12" t="s">
        <v>8</v>
      </c>
      <c r="B48" s="38">
        <v>35594</v>
      </c>
      <c r="C48" s="13">
        <v>40058</v>
      </c>
      <c r="D48" s="13">
        <v>28126</v>
      </c>
      <c r="E48" s="13">
        <v>16688.5</v>
      </c>
      <c r="F48" s="3"/>
      <c r="H48" s="96">
        <v>28124</v>
      </c>
      <c r="I48" s="13">
        <v>16674.7</v>
      </c>
    </row>
    <row r="49" spans="1:9" ht="18.75" customHeight="1" thickBot="1">
      <c r="A49" s="12" t="s">
        <v>19</v>
      </c>
      <c r="B49" s="38">
        <v>5693</v>
      </c>
      <c r="C49" s="13">
        <v>2546</v>
      </c>
      <c r="D49" s="13">
        <v>750</v>
      </c>
      <c r="E49" s="13">
        <v>718.7</v>
      </c>
      <c r="F49" s="3"/>
      <c r="H49" s="96">
        <v>750</v>
      </c>
      <c r="I49" s="13">
        <v>709.6</v>
      </c>
    </row>
    <row r="50" spans="1:9" ht="17.25" customHeight="1" thickBot="1">
      <c r="A50" s="12" t="s">
        <v>20</v>
      </c>
      <c r="B50" s="38">
        <v>225</v>
      </c>
      <c r="C50" s="13">
        <v>265</v>
      </c>
      <c r="D50" s="13">
        <v>175</v>
      </c>
      <c r="E50" s="13">
        <v>-17.8</v>
      </c>
      <c r="F50" s="3"/>
      <c r="H50" s="96">
        <v>175</v>
      </c>
      <c r="I50" s="13">
        <v>-137.9</v>
      </c>
    </row>
    <row r="51" spans="1:9" ht="12.75" customHeight="1" hidden="1" thickBot="1">
      <c r="A51" s="16" t="s">
        <v>21</v>
      </c>
      <c r="B51" s="35"/>
      <c r="C51" s="17"/>
      <c r="D51" s="17"/>
      <c r="E51" s="21">
        <f aca="true" t="shared" si="3" ref="E51:I54">SUM(E53:E57)</f>
        <v>845787.6</v>
      </c>
      <c r="F51" s="21">
        <f t="shared" si="3"/>
        <v>0</v>
      </c>
      <c r="G51" s="21">
        <f t="shared" si="3"/>
        <v>0</v>
      </c>
      <c r="H51" s="21">
        <f t="shared" si="3"/>
        <v>2212026.9</v>
      </c>
      <c r="I51" s="21">
        <f t="shared" si="3"/>
        <v>844132.7</v>
      </c>
    </row>
    <row r="52" spans="1:9" ht="39.75" customHeight="1" hidden="1" thickBot="1">
      <c r="A52" s="18" t="s">
        <v>39</v>
      </c>
      <c r="B52" s="36"/>
      <c r="C52" s="19"/>
      <c r="D52" s="19"/>
      <c r="E52" s="21">
        <f t="shared" si="3"/>
        <v>688472.2</v>
      </c>
      <c r="F52" s="21">
        <f t="shared" si="3"/>
        <v>0</v>
      </c>
      <c r="G52" s="21">
        <f t="shared" si="3"/>
        <v>0</v>
      </c>
      <c r="H52" s="21">
        <f t="shared" si="3"/>
        <v>1687242.6999999997</v>
      </c>
      <c r="I52" s="21">
        <f t="shared" si="3"/>
        <v>681705.1000000001</v>
      </c>
    </row>
    <row r="53" spans="1:9" ht="41.25" customHeight="1" hidden="1" thickBot="1">
      <c r="A53" s="12" t="s">
        <v>40</v>
      </c>
      <c r="B53" s="33"/>
      <c r="C53" s="20"/>
      <c r="D53" s="20"/>
      <c r="E53" s="21">
        <f t="shared" si="3"/>
        <v>358440.60000000003</v>
      </c>
      <c r="F53" s="21">
        <f t="shared" si="3"/>
        <v>0</v>
      </c>
      <c r="G53" s="21">
        <f t="shared" si="3"/>
        <v>0</v>
      </c>
      <c r="H53" s="21">
        <f t="shared" si="3"/>
        <v>875543.6</v>
      </c>
      <c r="I53" s="21">
        <f t="shared" si="3"/>
        <v>362738.10000000003</v>
      </c>
    </row>
    <row r="54" spans="1:10" ht="18.75" customHeight="1" thickBot="1">
      <c r="A54" s="12" t="s">
        <v>32</v>
      </c>
      <c r="B54" s="21">
        <f>SUM(B56:B59)</f>
        <v>628666.8</v>
      </c>
      <c r="C54" s="21">
        <f>SUM(C56:C59)</f>
        <v>631391.3999999999</v>
      </c>
      <c r="D54" s="21">
        <f>SUM(D56:D60)</f>
        <v>911634</v>
      </c>
      <c r="E54" s="21">
        <f t="shared" si="3"/>
        <v>362525.9</v>
      </c>
      <c r="F54" s="21">
        <f t="shared" si="3"/>
        <v>0</v>
      </c>
      <c r="G54" s="21">
        <f t="shared" si="3"/>
        <v>0</v>
      </c>
      <c r="H54" s="21">
        <f t="shared" si="3"/>
        <v>879799.2999999999</v>
      </c>
      <c r="I54" s="21">
        <f t="shared" si="3"/>
        <v>364720.4</v>
      </c>
      <c r="J54" s="102"/>
    </row>
    <row r="55" spans="1:9" ht="12.75" customHeight="1" hidden="1" thickBot="1">
      <c r="A55" s="12" t="s">
        <v>22</v>
      </c>
      <c r="B55" s="33"/>
      <c r="C55" s="15"/>
      <c r="D55" s="15"/>
      <c r="E55" s="15"/>
      <c r="F55" s="3"/>
      <c r="H55" s="30"/>
      <c r="I55" s="71"/>
    </row>
    <row r="56" spans="1:9" ht="34.5" customHeight="1" thickBot="1">
      <c r="A56" s="12" t="s">
        <v>34</v>
      </c>
      <c r="B56" s="33">
        <v>40140</v>
      </c>
      <c r="C56" s="15">
        <v>65497</v>
      </c>
      <c r="D56" s="15">
        <v>100583</v>
      </c>
      <c r="E56" s="15">
        <v>50292</v>
      </c>
      <c r="F56" s="3"/>
      <c r="H56" s="15">
        <v>100583</v>
      </c>
      <c r="I56" s="15">
        <v>50292</v>
      </c>
    </row>
    <row r="57" spans="1:9" ht="35.25" customHeight="1" thickBot="1">
      <c r="A57" s="12" t="s">
        <v>33</v>
      </c>
      <c r="B57" s="33">
        <v>296361.2</v>
      </c>
      <c r="C57" s="15">
        <v>231342.7</v>
      </c>
      <c r="D57" s="15">
        <v>407422</v>
      </c>
      <c r="E57" s="15">
        <v>74529.1</v>
      </c>
      <c r="F57" s="3"/>
      <c r="H57" s="15">
        <v>356101</v>
      </c>
      <c r="I57" s="15">
        <v>66382.2</v>
      </c>
    </row>
    <row r="58" spans="1:9" ht="34.5" customHeight="1" thickBot="1">
      <c r="A58" s="12" t="s">
        <v>35</v>
      </c>
      <c r="B58" s="33">
        <v>266579.3</v>
      </c>
      <c r="C58" s="15">
        <v>310372</v>
      </c>
      <c r="D58" s="15">
        <v>352395.8</v>
      </c>
      <c r="E58" s="15">
        <v>201125.2</v>
      </c>
      <c r="F58" s="3"/>
      <c r="H58" s="15">
        <v>350759.4</v>
      </c>
      <c r="I58" s="15">
        <v>200310.5</v>
      </c>
    </row>
    <row r="59" spans="1:9" ht="20.25" customHeight="1" thickBot="1">
      <c r="A59" s="12" t="s">
        <v>37</v>
      </c>
      <c r="B59" s="33">
        <v>25586.3</v>
      </c>
      <c r="C59" s="15">
        <v>24179.7</v>
      </c>
      <c r="D59" s="15">
        <v>40509.7</v>
      </c>
      <c r="E59" s="15">
        <v>32494.3</v>
      </c>
      <c r="F59" s="3"/>
      <c r="H59" s="15">
        <v>68100.2</v>
      </c>
      <c r="I59" s="15">
        <v>45753.4</v>
      </c>
    </row>
    <row r="60" spans="1:9" ht="20.25" customHeight="1" thickBot="1">
      <c r="A60" s="12" t="s">
        <v>73</v>
      </c>
      <c r="B60" s="33">
        <v>3265.9</v>
      </c>
      <c r="C60" s="21">
        <v>4290</v>
      </c>
      <c r="D60" s="15">
        <v>10723.5</v>
      </c>
      <c r="E60" s="15">
        <v>4085.3</v>
      </c>
      <c r="F60" s="3"/>
      <c r="G60" s="87"/>
      <c r="H60" s="15">
        <v>4255.7</v>
      </c>
      <c r="I60" s="15">
        <v>1982.3</v>
      </c>
    </row>
    <row r="61" spans="1:9" ht="76.5" customHeight="1" hidden="1" thickBot="1">
      <c r="A61" s="12" t="s">
        <v>42</v>
      </c>
      <c r="B61" s="33"/>
      <c r="C61" s="15"/>
      <c r="D61" s="15"/>
      <c r="E61" s="15"/>
      <c r="F61" s="3"/>
      <c r="H61" s="30"/>
      <c r="I61" s="71"/>
    </row>
    <row r="62" spans="1:9" ht="21" customHeight="1" thickBot="1">
      <c r="A62" s="22" t="s">
        <v>23</v>
      </c>
      <c r="B62" s="37"/>
      <c r="C62" s="15"/>
      <c r="D62" s="21">
        <f aca="true" t="shared" si="4" ref="D62:I62">SUM(D63+D64+D65+D66+D69+D70+D71+D72+D73+D74+D75+D76+D77)</f>
        <v>1501287.2999999998</v>
      </c>
      <c r="E62" s="21">
        <f t="shared" si="4"/>
        <v>565793.7000000001</v>
      </c>
      <c r="F62" s="21">
        <f t="shared" si="4"/>
        <v>0</v>
      </c>
      <c r="G62" s="21">
        <f t="shared" si="4"/>
        <v>0</v>
      </c>
      <c r="H62" s="21">
        <f t="shared" si="4"/>
        <v>1337848.7999999998</v>
      </c>
      <c r="I62" s="21">
        <f t="shared" si="4"/>
        <v>518349.50000000006</v>
      </c>
    </row>
    <row r="63" spans="1:9" ht="21" customHeight="1" thickBot="1">
      <c r="A63" s="42" t="s">
        <v>54</v>
      </c>
      <c r="B63" s="43">
        <v>45946.9</v>
      </c>
      <c r="C63" s="21">
        <v>75859</v>
      </c>
      <c r="D63" s="21">
        <v>232152.4</v>
      </c>
      <c r="E63" s="21">
        <v>86970.9</v>
      </c>
      <c r="F63" s="40"/>
      <c r="G63" s="5"/>
      <c r="H63" s="21">
        <v>152516.8</v>
      </c>
      <c r="I63" s="21">
        <v>58826.3</v>
      </c>
    </row>
    <row r="64" spans="1:9" ht="18.75" customHeight="1">
      <c r="A64" s="53" t="s">
        <v>31</v>
      </c>
      <c r="B64" s="54"/>
      <c r="C64" s="61"/>
      <c r="D64" s="61">
        <v>1736.4</v>
      </c>
      <c r="E64" s="61">
        <v>814.7</v>
      </c>
      <c r="F64" s="57"/>
      <c r="G64" s="70"/>
      <c r="H64" s="61">
        <v>100</v>
      </c>
      <c r="I64" s="61">
        <v>0</v>
      </c>
    </row>
    <row r="65" spans="1:9" ht="39" customHeight="1">
      <c r="A65" s="53" t="s">
        <v>24</v>
      </c>
      <c r="B65" s="54"/>
      <c r="C65" s="61"/>
      <c r="D65" s="61">
        <v>7204.3</v>
      </c>
      <c r="E65" s="61">
        <v>3161.9</v>
      </c>
      <c r="F65" s="57"/>
      <c r="G65" s="70"/>
      <c r="H65" s="61">
        <v>4888.9</v>
      </c>
      <c r="I65" s="61">
        <v>2332.2</v>
      </c>
    </row>
    <row r="66" spans="1:9" ht="15.75" customHeight="1">
      <c r="A66" s="44" t="s">
        <v>25</v>
      </c>
      <c r="B66" s="45">
        <v>54585.6</v>
      </c>
      <c r="C66" s="31">
        <v>95861.3</v>
      </c>
      <c r="D66" s="31">
        <v>196176.5</v>
      </c>
      <c r="E66" s="31">
        <v>8766</v>
      </c>
      <c r="F66" s="40"/>
      <c r="G66" s="5"/>
      <c r="H66" s="31">
        <v>158961.4</v>
      </c>
      <c r="I66" s="31">
        <v>8931.9</v>
      </c>
    </row>
    <row r="67" spans="1:9" ht="16.5" customHeight="1">
      <c r="A67" s="49" t="s">
        <v>56</v>
      </c>
      <c r="B67" s="50"/>
      <c r="C67" s="51">
        <v>82859.7</v>
      </c>
      <c r="D67" s="51">
        <v>104732.3</v>
      </c>
      <c r="E67" s="105">
        <v>309.4</v>
      </c>
      <c r="F67" s="40"/>
      <c r="G67" s="5"/>
      <c r="H67" s="52">
        <v>67924.2</v>
      </c>
      <c r="I67" s="106">
        <v>516.2</v>
      </c>
    </row>
    <row r="68" spans="1:9" ht="16.5" customHeight="1">
      <c r="A68" s="53" t="s">
        <v>41</v>
      </c>
      <c r="B68" s="54"/>
      <c r="C68" s="55">
        <v>3604.6</v>
      </c>
      <c r="D68" s="55">
        <v>0</v>
      </c>
      <c r="E68" s="55">
        <v>0</v>
      </c>
      <c r="F68" s="40"/>
      <c r="G68" s="5"/>
      <c r="H68" s="55">
        <v>0</v>
      </c>
      <c r="I68" s="78">
        <v>0</v>
      </c>
    </row>
    <row r="69" spans="1:9" ht="16.5" customHeight="1">
      <c r="A69" s="63" t="s">
        <v>26</v>
      </c>
      <c r="B69" s="56">
        <v>10554.3</v>
      </c>
      <c r="C69" s="62">
        <v>59239.4</v>
      </c>
      <c r="D69" s="62">
        <v>137388.7</v>
      </c>
      <c r="E69" s="64">
        <v>55672.6</v>
      </c>
      <c r="F69" s="65"/>
      <c r="G69" s="5"/>
      <c r="H69" s="64">
        <v>60096</v>
      </c>
      <c r="I69" s="103">
        <v>16489</v>
      </c>
    </row>
    <row r="70" spans="1:9" ht="18" customHeight="1" thickBot="1">
      <c r="A70" s="53" t="s">
        <v>38</v>
      </c>
      <c r="B70" s="54"/>
      <c r="C70" s="61"/>
      <c r="D70" s="61">
        <v>0</v>
      </c>
      <c r="E70" s="61">
        <v>0</v>
      </c>
      <c r="F70" s="40"/>
      <c r="G70" s="5"/>
      <c r="H70" s="21">
        <v>0</v>
      </c>
      <c r="I70" s="21">
        <v>0</v>
      </c>
    </row>
    <row r="71" spans="1:9" ht="17.25" customHeight="1" thickBot="1">
      <c r="A71" s="42" t="s">
        <v>27</v>
      </c>
      <c r="B71" s="43">
        <v>615546</v>
      </c>
      <c r="C71" s="21">
        <v>548215.3</v>
      </c>
      <c r="D71" s="21">
        <v>728355.2</v>
      </c>
      <c r="E71" s="21">
        <v>333719.9</v>
      </c>
      <c r="F71" s="40"/>
      <c r="G71" s="5"/>
      <c r="H71" s="21">
        <v>728355.2</v>
      </c>
      <c r="I71" s="21">
        <v>333719.9</v>
      </c>
    </row>
    <row r="72" spans="1:11" ht="15.75" customHeight="1">
      <c r="A72" s="53" t="s">
        <v>69</v>
      </c>
      <c r="B72" s="55">
        <v>58183.8</v>
      </c>
      <c r="C72" s="61">
        <v>99805.9</v>
      </c>
      <c r="D72" s="61">
        <v>131837.5</v>
      </c>
      <c r="E72" s="61">
        <v>43401.9</v>
      </c>
      <c r="F72" s="57"/>
      <c r="G72" s="70"/>
      <c r="H72" s="61">
        <v>118037</v>
      </c>
      <c r="I72" s="79">
        <v>37774</v>
      </c>
      <c r="J72" s="5"/>
      <c r="K72" s="5"/>
    </row>
    <row r="73" spans="1:11" ht="22.5" customHeight="1">
      <c r="A73" s="53" t="s">
        <v>43</v>
      </c>
      <c r="B73" s="54"/>
      <c r="C73" s="61"/>
      <c r="D73" s="61">
        <v>0</v>
      </c>
      <c r="E73" s="61">
        <v>0</v>
      </c>
      <c r="F73" s="57"/>
      <c r="G73" s="70"/>
      <c r="H73" s="61">
        <v>0</v>
      </c>
      <c r="I73" s="61">
        <v>0</v>
      </c>
      <c r="J73" s="5"/>
      <c r="K73" s="5"/>
    </row>
    <row r="74" spans="1:11" ht="20.25" customHeight="1">
      <c r="A74" s="53" t="s">
        <v>28</v>
      </c>
      <c r="B74" s="54">
        <v>23954.7</v>
      </c>
      <c r="C74" s="61">
        <v>35000.5</v>
      </c>
      <c r="D74" s="61">
        <v>27568.9</v>
      </c>
      <c r="E74" s="61">
        <v>16640.8</v>
      </c>
      <c r="F74" s="57"/>
      <c r="G74" s="70"/>
      <c r="H74" s="61">
        <v>23583.1</v>
      </c>
      <c r="I74" s="79">
        <v>14634.6</v>
      </c>
      <c r="J74" s="5"/>
      <c r="K74" s="5"/>
    </row>
    <row r="75" spans="1:11" ht="18" thickBot="1">
      <c r="A75" s="42" t="s">
        <v>44</v>
      </c>
      <c r="B75" s="43">
        <v>11091.3</v>
      </c>
      <c r="C75" s="21">
        <v>30350.1</v>
      </c>
      <c r="D75" s="21">
        <v>38867.4</v>
      </c>
      <c r="E75" s="21">
        <v>16645</v>
      </c>
      <c r="F75" s="40"/>
      <c r="G75" s="5"/>
      <c r="H75" s="61">
        <v>38667.4</v>
      </c>
      <c r="I75" s="21">
        <v>16586.9</v>
      </c>
      <c r="J75" s="5"/>
      <c r="K75" s="5"/>
    </row>
    <row r="76" spans="1:11" ht="36.75" customHeight="1" thickBot="1">
      <c r="A76" s="42" t="s">
        <v>45</v>
      </c>
      <c r="B76" s="58">
        <v>833.1</v>
      </c>
      <c r="C76" s="59">
        <v>1.3</v>
      </c>
      <c r="D76" s="59">
        <v>0</v>
      </c>
      <c r="E76" s="21">
        <v>0</v>
      </c>
      <c r="F76" s="40"/>
      <c r="G76" s="5"/>
      <c r="H76" s="61">
        <v>0</v>
      </c>
      <c r="I76" s="61">
        <v>0</v>
      </c>
      <c r="J76" s="5"/>
      <c r="K76" s="5"/>
    </row>
    <row r="77" spans="1:11" ht="18" thickBot="1">
      <c r="A77" s="42" t="s">
        <v>65</v>
      </c>
      <c r="B77" s="45">
        <v>40439.5</v>
      </c>
      <c r="C77" s="31">
        <v>37570.4</v>
      </c>
      <c r="D77" s="31">
        <v>0</v>
      </c>
      <c r="E77" s="21">
        <v>0</v>
      </c>
      <c r="F77" s="40"/>
      <c r="G77" s="5"/>
      <c r="H77" s="61">
        <v>52643</v>
      </c>
      <c r="I77" s="21">
        <v>29054.7</v>
      </c>
      <c r="J77" s="5"/>
      <c r="K77" s="5"/>
    </row>
    <row r="78" spans="1:11" ht="18" hidden="1">
      <c r="A78" s="46" t="s">
        <v>29</v>
      </c>
      <c r="B78" s="60"/>
      <c r="C78" s="47"/>
      <c r="D78" s="47"/>
      <c r="E78" s="23"/>
      <c r="F78" s="48"/>
      <c r="G78" s="5"/>
      <c r="H78" s="41"/>
      <c r="I78" s="77"/>
      <c r="J78" s="5"/>
      <c r="K78" s="5"/>
    </row>
    <row r="79" spans="1:11" ht="17.25" customHeight="1" thickBot="1">
      <c r="A79" s="22" t="s">
        <v>30</v>
      </c>
      <c r="B79" s="15" t="e">
        <f>SUM(#REF!-#REF!)</f>
        <v>#REF!</v>
      </c>
      <c r="C79" s="15" t="e">
        <f>SUM(#REF!-#REF!)</f>
        <v>#REF!</v>
      </c>
      <c r="D79" s="118">
        <f aca="true" t="shared" si="5" ref="D79:I79">SUM(D15-D62)</f>
        <v>-94599.09999999986</v>
      </c>
      <c r="E79" s="118">
        <f t="shared" si="5"/>
        <v>24448.499999999884</v>
      </c>
      <c r="F79" s="118">
        <f t="shared" si="5"/>
        <v>0</v>
      </c>
      <c r="G79" s="118">
        <f t="shared" si="5"/>
        <v>0</v>
      </c>
      <c r="H79" s="118">
        <f t="shared" si="5"/>
        <v>-59635.5</v>
      </c>
      <c r="I79" s="118">
        <f t="shared" si="5"/>
        <v>38321.99999999994</v>
      </c>
      <c r="J79" s="5"/>
      <c r="K79" s="5"/>
    </row>
    <row r="80" spans="1:11" ht="21.75" customHeight="1">
      <c r="A80" s="25"/>
      <c r="B80" s="25"/>
      <c r="C80" s="25"/>
      <c r="D80" s="26"/>
      <c r="E80" s="26"/>
      <c r="F80" s="3"/>
      <c r="J80" s="5"/>
      <c r="K80" s="5"/>
    </row>
    <row r="81" spans="1:11" ht="21.75" customHeight="1">
      <c r="A81" s="25"/>
      <c r="B81" s="25"/>
      <c r="C81" s="25"/>
      <c r="D81" s="26"/>
      <c r="E81" s="26"/>
      <c r="F81" s="3"/>
      <c r="J81" s="5"/>
      <c r="K81" s="5"/>
    </row>
    <row r="82" spans="1:11" ht="21.75" customHeight="1">
      <c r="A82" s="9"/>
      <c r="B82" s="9"/>
      <c r="C82" s="9"/>
      <c r="D82" s="24"/>
      <c r="E82" s="24"/>
      <c r="J82" s="5"/>
      <c r="K82" s="5"/>
    </row>
    <row r="83" spans="1:11" ht="12.75">
      <c r="A83" s="2"/>
      <c r="B83" s="2"/>
      <c r="C83" s="2"/>
      <c r="J83" s="5"/>
      <c r="K83" s="5"/>
    </row>
    <row r="84" spans="1:11" ht="12.75">
      <c r="A84" s="4"/>
      <c r="B84" s="4"/>
      <c r="C84" s="4"/>
      <c r="E84" s="1"/>
      <c r="J84" s="5"/>
      <c r="K84" s="5"/>
    </row>
    <row r="85" spans="5:11" ht="12.75">
      <c r="E85" s="1"/>
      <c r="J85" s="5"/>
      <c r="K85" s="5"/>
    </row>
    <row r="86" spans="1:11" ht="12.75">
      <c r="A86" s="2"/>
      <c r="B86" s="2"/>
      <c r="C86" s="2"/>
      <c r="E86" s="1"/>
      <c r="J86" s="5"/>
      <c r="K86" s="5"/>
    </row>
    <row r="87" spans="1:11" ht="12.75">
      <c r="A87" s="2"/>
      <c r="B87" s="2"/>
      <c r="C87" s="2"/>
      <c r="E87" s="1"/>
      <c r="J87" s="5"/>
      <c r="K87" s="5"/>
    </row>
    <row r="88" spans="1:11" ht="12.75">
      <c r="A88" s="2"/>
      <c r="B88" s="2"/>
      <c r="C88" s="2"/>
      <c r="E88" s="1"/>
      <c r="J88" s="5"/>
      <c r="K88" s="5"/>
    </row>
    <row r="89" spans="1:11" ht="12.75">
      <c r="A89" s="2"/>
      <c r="B89" s="2"/>
      <c r="C89" s="2"/>
      <c r="E89" s="1"/>
      <c r="J89" s="5"/>
      <c r="K89" s="5"/>
    </row>
    <row r="90" spans="1:11" ht="12.75">
      <c r="A90" s="2"/>
      <c r="B90" s="2"/>
      <c r="C90" s="2"/>
      <c r="E90" s="1"/>
      <c r="J90" s="5"/>
      <c r="K90" s="5"/>
    </row>
    <row r="91" spans="1:11" ht="12.75">
      <c r="A91" s="2"/>
      <c r="B91" s="2"/>
      <c r="C91" s="2"/>
      <c r="E91" s="1"/>
      <c r="J91" s="5"/>
      <c r="K91" s="5"/>
    </row>
    <row r="92" spans="5:11" ht="12.75">
      <c r="E92" s="1"/>
      <c r="J92" s="5"/>
      <c r="K92" s="5"/>
    </row>
    <row r="93" spans="5:11" ht="12.75">
      <c r="E93" s="1"/>
      <c r="J93" s="5"/>
      <c r="K93" s="5"/>
    </row>
    <row r="94" spans="5:11" ht="12.75">
      <c r="E94" s="1"/>
      <c r="J94" s="5"/>
      <c r="K94" s="5"/>
    </row>
    <row r="95" spans="5:11" ht="12.75">
      <c r="E95" s="1"/>
      <c r="J95" s="5"/>
      <c r="K95" s="5"/>
    </row>
    <row r="96" spans="5:11" ht="12.75">
      <c r="E96" s="1"/>
      <c r="J96" s="5"/>
      <c r="K96" s="5"/>
    </row>
    <row r="97" spans="5:11" ht="12.75">
      <c r="E97" s="1"/>
      <c r="J97" s="5"/>
      <c r="K97" s="5"/>
    </row>
    <row r="98" spans="5:11" ht="12.75">
      <c r="E98" s="1"/>
      <c r="J98" s="5"/>
      <c r="K98" s="5"/>
    </row>
    <row r="99" spans="5:11" ht="12.75">
      <c r="E99" s="1"/>
      <c r="J99" s="5"/>
      <c r="K99" s="5"/>
    </row>
    <row r="100" spans="5:11" ht="12.75">
      <c r="E100" s="1"/>
      <c r="J100" s="5"/>
      <c r="K100" s="5"/>
    </row>
    <row r="101" spans="5:11" ht="12.75">
      <c r="E101" s="1"/>
      <c r="J101" s="5"/>
      <c r="K101" s="5"/>
    </row>
    <row r="102" spans="5:11" ht="12.75">
      <c r="E102" s="1"/>
      <c r="J102" s="5"/>
      <c r="K102" s="5"/>
    </row>
    <row r="103" spans="5:11" ht="12.75">
      <c r="E103" s="1"/>
      <c r="J103" s="5"/>
      <c r="K103" s="5"/>
    </row>
    <row r="104" spans="5:11" ht="12.75">
      <c r="E104" s="1"/>
      <c r="J104" s="5"/>
      <c r="K104" s="5"/>
    </row>
    <row r="105" spans="5:11" ht="12.75">
      <c r="E105" s="1"/>
      <c r="J105" s="5"/>
      <c r="K105" s="5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</sheetData>
  <sheetProtection/>
  <mergeCells count="10">
    <mergeCell ref="A8:I8"/>
    <mergeCell ref="I46:I47"/>
    <mergeCell ref="C46:C47"/>
    <mergeCell ref="F46:F47"/>
    <mergeCell ref="D46:D47"/>
    <mergeCell ref="E46:E47"/>
    <mergeCell ref="A11:A13"/>
    <mergeCell ref="D11:E11"/>
    <mergeCell ref="H11:I11"/>
    <mergeCell ref="H46:H47"/>
  </mergeCells>
  <printOptions/>
  <pageMargins left="0" right="0" top="0" bottom="0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Донцова</cp:lastModifiedBy>
  <cp:lastPrinted>2022-04-18T07:10:01Z</cp:lastPrinted>
  <dcterms:created xsi:type="dcterms:W3CDTF">2008-01-11T10:20:26Z</dcterms:created>
  <dcterms:modified xsi:type="dcterms:W3CDTF">2022-07-19T13:08:42Z</dcterms:modified>
  <cp:category/>
  <cp:version/>
  <cp:contentType/>
  <cp:contentStatus/>
</cp:coreProperties>
</file>