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Реестр МЦП " sheetId="4" r:id="rId1"/>
    <sheet name="Архив реестра" sheetId="1" r:id="rId2"/>
    <sheet name="Отчет МЦП 2020" sheetId="2" r:id="rId3"/>
  </sheets>
  <definedNames>
    <definedName name="_xlnm.Print_Area" localSheetId="0">'Реестр МЦП '!$A$1:$G$45</definedName>
  </definedNames>
  <calcPr calcId="124519"/>
</workbook>
</file>

<file path=xl/calcChain.xml><?xml version="1.0" encoding="utf-8"?>
<calcChain xmlns="http://schemas.openxmlformats.org/spreadsheetml/2006/main">
  <c r="R220" i="2"/>
  <c r="R219"/>
  <c r="R217"/>
  <c r="R213"/>
  <c r="R212"/>
  <c r="R210"/>
  <c r="R209"/>
  <c r="R207"/>
  <c r="M87" l="1"/>
  <c r="I74"/>
  <c r="J74"/>
  <c r="K74"/>
  <c r="L74"/>
  <c r="H74"/>
  <c r="R153" l="1"/>
  <c r="N186" l="1"/>
  <c r="R147"/>
  <c r="D148"/>
  <c r="E148"/>
  <c r="R146"/>
  <c r="R145"/>
  <c r="R144"/>
  <c r="R119"/>
  <c r="R114"/>
  <c r="R101"/>
  <c r="R87"/>
  <c r="R80"/>
  <c r="M11"/>
  <c r="I11"/>
  <c r="J11"/>
  <c r="K11"/>
  <c r="L11"/>
  <c r="G11"/>
  <c r="F11"/>
  <c r="H11"/>
  <c r="E22"/>
  <c r="D22"/>
  <c r="E23"/>
  <c r="D23"/>
  <c r="F217"/>
  <c r="D222"/>
  <c r="E222"/>
  <c r="E221"/>
  <c r="D221"/>
  <c r="G217"/>
  <c r="H217"/>
  <c r="I217"/>
  <c r="J217"/>
  <c r="K217"/>
  <c r="L217"/>
  <c r="M217"/>
  <c r="D143"/>
  <c r="E143"/>
  <c r="D141"/>
  <c r="E141"/>
  <c r="D142"/>
  <c r="E142"/>
  <c r="E140"/>
  <c r="D140"/>
  <c r="G139"/>
  <c r="H139"/>
  <c r="I139"/>
  <c r="J139"/>
  <c r="K139"/>
  <c r="L139"/>
  <c r="M139"/>
  <c r="F139"/>
  <c r="D137"/>
  <c r="E137"/>
  <c r="D138"/>
  <c r="E138"/>
  <c r="E136"/>
  <c r="D136"/>
  <c r="G135"/>
  <c r="H135"/>
  <c r="I135"/>
  <c r="J135"/>
  <c r="K135"/>
  <c r="L135"/>
  <c r="F135"/>
  <c r="M134"/>
  <c r="E134" s="1"/>
  <c r="D134"/>
  <c r="M133"/>
  <c r="E133" s="1"/>
  <c r="D133"/>
  <c r="M132"/>
  <c r="E132" s="1"/>
  <c r="D132"/>
  <c r="M131"/>
  <c r="E131" s="1"/>
  <c r="D131"/>
  <c r="M130"/>
  <c r="E130" s="1"/>
  <c r="D130"/>
  <c r="M129"/>
  <c r="E129" s="1"/>
  <c r="D129"/>
  <c r="G128"/>
  <c r="H128"/>
  <c r="I128"/>
  <c r="J128"/>
  <c r="K128"/>
  <c r="L128"/>
  <c r="F128"/>
  <c r="D126"/>
  <c r="M126"/>
  <c r="E126" s="1"/>
  <c r="D127"/>
  <c r="M127"/>
  <c r="E127" s="1"/>
  <c r="M125"/>
  <c r="E125" s="1"/>
  <c r="D125"/>
  <c r="G124"/>
  <c r="H124"/>
  <c r="I124"/>
  <c r="J124"/>
  <c r="K124"/>
  <c r="L124"/>
  <c r="F124"/>
  <c r="G119"/>
  <c r="H119"/>
  <c r="I119"/>
  <c r="J119"/>
  <c r="K119"/>
  <c r="L119"/>
  <c r="F119"/>
  <c r="D121"/>
  <c r="M121"/>
  <c r="E121" s="1"/>
  <c r="M120"/>
  <c r="E120" s="1"/>
  <c r="D120"/>
  <c r="G114"/>
  <c r="H114"/>
  <c r="I114"/>
  <c r="J114"/>
  <c r="K114"/>
  <c r="L114"/>
  <c r="F114"/>
  <c r="M118"/>
  <c r="E118" s="1"/>
  <c r="D118"/>
  <c r="M117"/>
  <c r="E117" s="1"/>
  <c r="D117"/>
  <c r="M116"/>
  <c r="E116" s="1"/>
  <c r="D116"/>
  <c r="M115"/>
  <c r="E115" s="1"/>
  <c r="D115"/>
  <c r="D110"/>
  <c r="M110"/>
  <c r="E110" s="1"/>
  <c r="D108"/>
  <c r="M108"/>
  <c r="E108" s="1"/>
  <c r="D109"/>
  <c r="M109"/>
  <c r="E109" s="1"/>
  <c r="M107"/>
  <c r="E107" s="1"/>
  <c r="D107"/>
  <c r="G105"/>
  <c r="H105"/>
  <c r="I105"/>
  <c r="J105"/>
  <c r="K105"/>
  <c r="L105"/>
  <c r="F105"/>
  <c r="M106"/>
  <c r="E106" s="1"/>
  <c r="D106"/>
  <c r="D104"/>
  <c r="M104"/>
  <c r="E104" s="1"/>
  <c r="M103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88"/>
  <c r="E88"/>
  <c r="E81"/>
  <c r="E82"/>
  <c r="E83"/>
  <c r="E84"/>
  <c r="E85"/>
  <c r="E86"/>
  <c r="D81"/>
  <c r="D82"/>
  <c r="D83"/>
  <c r="D84"/>
  <c r="D85"/>
  <c r="D86"/>
  <c r="G80"/>
  <c r="H80"/>
  <c r="I80"/>
  <c r="J80"/>
  <c r="K80"/>
  <c r="L80"/>
  <c r="M80"/>
  <c r="F80"/>
  <c r="R59"/>
  <c r="H49"/>
  <c r="I49"/>
  <c r="J49"/>
  <c r="K49"/>
  <c r="L49"/>
  <c r="M49"/>
  <c r="G49"/>
  <c r="F49"/>
  <c r="D67"/>
  <c r="E67"/>
  <c r="N22" l="1"/>
  <c r="D11"/>
  <c r="N130"/>
  <c r="N132"/>
  <c r="N134"/>
  <c r="N120"/>
  <c r="E217"/>
  <c r="E11"/>
  <c r="N115"/>
  <c r="N117"/>
  <c r="L111"/>
  <c r="H111"/>
  <c r="N140"/>
  <c r="J111"/>
  <c r="N142"/>
  <c r="D217"/>
  <c r="N23"/>
  <c r="I111"/>
  <c r="N127"/>
  <c r="N116"/>
  <c r="N118"/>
  <c r="N125"/>
  <c r="K111"/>
  <c r="N141"/>
  <c r="N106"/>
  <c r="N129"/>
  <c r="N131"/>
  <c r="N133"/>
  <c r="N222"/>
  <c r="N221"/>
  <c r="N143"/>
  <c r="N138"/>
  <c r="N137"/>
  <c r="N136"/>
  <c r="M135"/>
  <c r="M128"/>
  <c r="N126"/>
  <c r="M124"/>
  <c r="M114"/>
  <c r="N67"/>
  <c r="M101"/>
  <c r="N108"/>
  <c r="N88"/>
  <c r="M105"/>
  <c r="M119"/>
  <c r="N121"/>
  <c r="N110"/>
  <c r="N109"/>
  <c r="N107"/>
  <c r="N98"/>
  <c r="N96"/>
  <c r="N94"/>
  <c r="N97"/>
  <c r="N95"/>
  <c r="N99"/>
  <c r="N104"/>
  <c r="N83"/>
  <c r="E103"/>
  <c r="K101"/>
  <c r="K87"/>
  <c r="N93"/>
  <c r="N91"/>
  <c r="N89"/>
  <c r="N81"/>
  <c r="N92"/>
  <c r="N90"/>
  <c r="N82"/>
  <c r="N86"/>
  <c r="N85"/>
  <c r="N84"/>
  <c r="E66"/>
  <c r="D66"/>
  <c r="R179"/>
  <c r="R178"/>
  <c r="R177"/>
  <c r="M78" l="1"/>
  <c r="M74" s="1"/>
  <c r="K78"/>
  <c r="I101"/>
  <c r="J101"/>
  <c r="E102"/>
  <c r="G101"/>
  <c r="G78" s="1"/>
  <c r="I87"/>
  <c r="I78" s="1"/>
  <c r="E100"/>
  <c r="J87"/>
  <c r="R123"/>
  <c r="R111"/>
  <c r="E186"/>
  <c r="D186"/>
  <c r="E80"/>
  <c r="J35"/>
  <c r="G35"/>
  <c r="H35"/>
  <c r="I35"/>
  <c r="K35"/>
  <c r="L35"/>
  <c r="M35"/>
  <c r="J78" l="1"/>
  <c r="H87"/>
  <c r="J156"/>
  <c r="G209"/>
  <c r="H209"/>
  <c r="I209"/>
  <c r="J209"/>
  <c r="K209"/>
  <c r="L209"/>
  <c r="M209"/>
  <c r="F209"/>
  <c r="F200"/>
  <c r="G193"/>
  <c r="H193"/>
  <c r="I193"/>
  <c r="J193"/>
  <c r="K193"/>
  <c r="L193"/>
  <c r="M193"/>
  <c r="F193"/>
  <c r="G177"/>
  <c r="H177"/>
  <c r="I177"/>
  <c r="J177"/>
  <c r="K177"/>
  <c r="L177"/>
  <c r="M177"/>
  <c r="F177"/>
  <c r="H169"/>
  <c r="I169"/>
  <c r="J169"/>
  <c r="K169"/>
  <c r="L169"/>
  <c r="M169"/>
  <c r="G169"/>
  <c r="F169"/>
  <c r="F162"/>
  <c r="G156"/>
  <c r="H156"/>
  <c r="I156"/>
  <c r="K156"/>
  <c r="F156"/>
  <c r="I200"/>
  <c r="J200"/>
  <c r="K200"/>
  <c r="L200"/>
  <c r="M200"/>
  <c r="G200"/>
  <c r="H200"/>
  <c r="L156"/>
  <c r="M156"/>
  <c r="E205"/>
  <c r="D205"/>
  <c r="D199"/>
  <c r="E199"/>
  <c r="D192"/>
  <c r="E192"/>
  <c r="E191"/>
  <c r="D191"/>
  <c r="D195"/>
  <c r="E195"/>
  <c r="F87" l="1"/>
  <c r="D177"/>
  <c r="E200"/>
  <c r="D200"/>
  <c r="E177"/>
  <c r="D172"/>
  <c r="D209"/>
  <c r="E172"/>
  <c r="E209"/>
  <c r="N191"/>
  <c r="N199"/>
  <c r="E193"/>
  <c r="N192"/>
  <c r="N195"/>
  <c r="D193"/>
  <c r="N177" l="1"/>
  <c r="D105"/>
  <c r="E71"/>
  <c r="D71"/>
  <c r="N66"/>
  <c r="E64"/>
  <c r="D64"/>
  <c r="E63"/>
  <c r="D63"/>
  <c r="E62"/>
  <c r="D62"/>
  <c r="R61"/>
  <c r="R60"/>
  <c r="E59"/>
  <c r="D59"/>
  <c r="E55"/>
  <c r="D55"/>
  <c r="R58"/>
  <c r="R57"/>
  <c r="R56"/>
  <c r="R55"/>
  <c r="R54"/>
  <c r="E53"/>
  <c r="D53"/>
  <c r="F35"/>
  <c r="F9" s="1"/>
  <c r="E87" l="1"/>
  <c r="G111"/>
  <c r="D139"/>
  <c r="F111"/>
  <c r="E139"/>
  <c r="M111"/>
  <c r="E101"/>
  <c r="D80"/>
  <c r="E105"/>
  <c r="N105" s="1"/>
  <c r="E128"/>
  <c r="N71"/>
  <c r="N53"/>
  <c r="N55"/>
  <c r="N59"/>
  <c r="N64"/>
  <c r="N63"/>
  <c r="N62"/>
  <c r="R200"/>
  <c r="R172"/>
  <c r="R170"/>
  <c r="R169"/>
  <c r="R162"/>
  <c r="R161"/>
  <c r="R150"/>
  <c r="R154"/>
  <c r="R152"/>
  <c r="R151"/>
  <c r="D166"/>
  <c r="E166"/>
  <c r="E160"/>
  <c r="D160"/>
  <c r="E159"/>
  <c r="D159"/>
  <c r="E111" l="1"/>
  <c r="N139"/>
  <c r="D156"/>
  <c r="E156"/>
  <c r="D111"/>
  <c r="N159"/>
  <c r="R72" l="1"/>
  <c r="R71"/>
  <c r="R39"/>
  <c r="R33"/>
  <c r="H207" l="1"/>
  <c r="E219"/>
  <c r="D219"/>
  <c r="E216"/>
  <c r="D216"/>
  <c r="E215"/>
  <c r="D215"/>
  <c r="E214"/>
  <c r="D214"/>
  <c r="E213"/>
  <c r="D213"/>
  <c r="E212"/>
  <c r="D212"/>
  <c r="E207" l="1"/>
  <c r="N219"/>
  <c r="L207"/>
  <c r="F207"/>
  <c r="J207"/>
  <c r="M207"/>
  <c r="I207"/>
  <c r="G207"/>
  <c r="K207"/>
  <c r="N217"/>
  <c r="N216"/>
  <c r="N213"/>
  <c r="N212"/>
  <c r="N214"/>
  <c r="D207"/>
  <c r="N207" l="1"/>
  <c r="N209"/>
  <c r="E206" l="1"/>
  <c r="D206"/>
  <c r="R124" l="1"/>
  <c r="R122"/>
  <c r="R112"/>
  <c r="E204" l="1"/>
  <c r="D204"/>
  <c r="E203"/>
  <c r="D203"/>
  <c r="E202"/>
  <c r="D202"/>
  <c r="E198"/>
  <c r="D198"/>
  <c r="E197"/>
  <c r="D197"/>
  <c r="E196"/>
  <c r="D196"/>
  <c r="E181"/>
  <c r="D181"/>
  <c r="E174"/>
  <c r="D174"/>
  <c r="E165"/>
  <c r="D165"/>
  <c r="R163"/>
  <c r="M162"/>
  <c r="L162"/>
  <c r="K162"/>
  <c r="J162"/>
  <c r="I162"/>
  <c r="H162"/>
  <c r="G162"/>
  <c r="R157"/>
  <c r="R156"/>
  <c r="R149"/>
  <c r="E135"/>
  <c r="D135"/>
  <c r="D128"/>
  <c r="E124"/>
  <c r="D124"/>
  <c r="E123"/>
  <c r="D123"/>
  <c r="E122"/>
  <c r="D122"/>
  <c r="E119"/>
  <c r="D119"/>
  <c r="E114"/>
  <c r="D114"/>
  <c r="E73"/>
  <c r="D73"/>
  <c r="M68"/>
  <c r="L68"/>
  <c r="K68"/>
  <c r="J68"/>
  <c r="I68"/>
  <c r="H68"/>
  <c r="G68"/>
  <c r="F68"/>
  <c r="E65"/>
  <c r="E49" s="1"/>
  <c r="D65"/>
  <c r="D49" s="1"/>
  <c r="E40"/>
  <c r="D40"/>
  <c r="E39"/>
  <c r="D39"/>
  <c r="E38"/>
  <c r="D38"/>
  <c r="E37"/>
  <c r="D37"/>
  <c r="E33"/>
  <c r="D33"/>
  <c r="E30"/>
  <c r="D30"/>
  <c r="E24"/>
  <c r="D24"/>
  <c r="E17"/>
  <c r="D17"/>
  <c r="E16"/>
  <c r="D16"/>
  <c r="E14"/>
  <c r="D14"/>
  <c r="E13"/>
  <c r="D13"/>
  <c r="M9"/>
  <c r="L9"/>
  <c r="K9"/>
  <c r="J9"/>
  <c r="I9"/>
  <c r="H9"/>
  <c r="G9"/>
  <c r="N65" l="1"/>
  <c r="E68"/>
  <c r="D68"/>
  <c r="D162"/>
  <c r="E162"/>
  <c r="N174"/>
  <c r="E169"/>
  <c r="D169"/>
  <c r="D35"/>
  <c r="E35"/>
  <c r="N40"/>
  <c r="F42"/>
  <c r="J42"/>
  <c r="H42"/>
  <c r="L42"/>
  <c r="J149"/>
  <c r="I149"/>
  <c r="K149"/>
  <c r="H149"/>
  <c r="N172"/>
  <c r="N202"/>
  <c r="N165"/>
  <c r="N114"/>
  <c r="N122"/>
  <c r="N123"/>
  <c r="N124"/>
  <c r="N135"/>
  <c r="G149"/>
  <c r="M149"/>
  <c r="N181"/>
  <c r="N198"/>
  <c r="N119"/>
  <c r="G74"/>
  <c r="N38"/>
  <c r="N33"/>
  <c r="N30"/>
  <c r="N16"/>
  <c r="N203"/>
  <c r="N197"/>
  <c r="F149"/>
  <c r="L149"/>
  <c r="N128"/>
  <c r="N73"/>
  <c r="G42"/>
  <c r="I42"/>
  <c r="K42"/>
  <c r="M42"/>
  <c r="N39"/>
  <c r="N24"/>
  <c r="N17"/>
  <c r="N14"/>
  <c r="N37"/>
  <c r="E74" l="1"/>
  <c r="N193"/>
  <c r="E9"/>
  <c r="D9"/>
  <c r="N162"/>
  <c r="N68"/>
  <c r="N160"/>
  <c r="E42"/>
  <c r="D42"/>
  <c r="N49"/>
  <c r="N35"/>
  <c r="D149"/>
  <c r="N111"/>
  <c r="G7"/>
  <c r="J7"/>
  <c r="N80"/>
  <c r="E149"/>
  <c r="M7"/>
  <c r="I7"/>
  <c r="K7"/>
  <c r="E78"/>
  <c r="N200"/>
  <c r="N156"/>
  <c r="N11"/>
  <c r="N42" l="1"/>
  <c r="N149"/>
  <c r="E7"/>
  <c r="N9"/>
  <c r="D100"/>
  <c r="L87"/>
  <c r="D87" l="1"/>
  <c r="N87" s="1"/>
  <c r="D102"/>
  <c r="N102" s="1"/>
  <c r="H101" l="1"/>
  <c r="L101"/>
  <c r="H78" l="1"/>
  <c r="H7" s="1"/>
  <c r="L78"/>
  <c r="L7" s="1"/>
  <c r="D103"/>
  <c r="N103" s="1"/>
  <c r="F101"/>
  <c r="F78" s="1"/>
  <c r="F74" s="1"/>
  <c r="D101" l="1"/>
  <c r="N101" s="1"/>
  <c r="D78" l="1"/>
  <c r="N78" s="1"/>
  <c r="D74" l="1"/>
  <c r="F7"/>
  <c r="N74" l="1"/>
  <c r="D7"/>
  <c r="N7" s="1"/>
</calcChain>
</file>

<file path=xl/sharedStrings.xml><?xml version="1.0" encoding="utf-8"?>
<sst xmlns="http://schemas.openxmlformats.org/spreadsheetml/2006/main" count="634" uniqueCount="513">
  <si>
    <t>Администрация Филоновского сельского посения Богучарского муниципального района Воронежской области</t>
  </si>
  <si>
    <t>Администрация Твердохлебовского сельского посения Богучарского муниципального района Воронежской области</t>
  </si>
  <si>
    <t>Администрация Суходонецкого сельского посения Богучарского муниципального района Воронежской области</t>
  </si>
  <si>
    <t>Администрация Радченского сельского посения Богучарского муниципального района Воронежской области</t>
  </si>
  <si>
    <t>Постановление администрации Радченского сельского поселения Богучарского муниципального района Воронежской области от 22.12.2016 №130</t>
  </si>
  <si>
    <t>2017-2022</t>
  </si>
  <si>
    <t>Об утверждении муниципальной программы "Комплексное развитие систем коммунальной инфраструктуры Радченского сельского поселения Богучарского муниципального района на 2017-2022 годы".</t>
  </si>
  <si>
    <t>Администрация Поповского сельского поселения Богучарского муниципального района Воронежской области</t>
  </si>
  <si>
    <t>Администрация Подколодновского сельского посения Богучарского муниципального района Воронежской области</t>
  </si>
  <si>
    <t>Администрация Первомайского сельского посения Богучарского муниципального района Воронежской области</t>
  </si>
  <si>
    <t>Администрация Монастырщинского сельского посения Богучарского муниципального района Воронежской области</t>
  </si>
  <si>
    <t>Администрация Медовского сельского посения Богучарского муниципального района Воронежской области</t>
  </si>
  <si>
    <t>Администрация Луговского сельского посения Богучарского муниципального района Воронежской области</t>
  </si>
  <si>
    <t>Администрация Липчанского сельского посения Богучарского муниципального района Воронежской области</t>
  </si>
  <si>
    <t>Администрация Залиманского сельского посения Богучарского муниципального района Воронежской области</t>
  </si>
  <si>
    <t>Администрация Дьяченковского сельского поселения Богучарского муниципального района Воронежской области</t>
  </si>
  <si>
    <t>Администрация городского поселения – город Богучар  Богучарского муниципального района Воронежской области</t>
  </si>
  <si>
    <t>Администрация Богучарского муниципального района, муниципальное казенное учреждение «Управление сельского хозяйства Богучарского муниципального района Воронежской области»</t>
  </si>
  <si>
    <t>Администрация Богучарского муниципального района, экономический отдел администрации Богучарского муниципального района .</t>
  </si>
  <si>
    <t>Муниципальная программа "Экономическое развитие Богучарского муниципального района"</t>
  </si>
  <si>
    <t>Администрация Богучарского муниципального района, МКУ «Управление по образованию и молодежной политике Богучарского муниципального района Воронежской области»</t>
  </si>
  <si>
    <t>Муниципальнвя программа "Развитие образования, физической культуры и спорта Богучарского муниципального района"</t>
  </si>
  <si>
    <t>Администрация Богучарского муниципального района, МКУ  «Управление культуры и архивного дела» Богучарского муниципального района Воронежской области</t>
  </si>
  <si>
    <t>Муниципальная программа "Развитие культуры и туризма Богучарского муниципального района"</t>
  </si>
  <si>
    <t>Администрация Богучарского муниципального района , финансовый отдел администрации Богучарского муниципального района</t>
  </si>
  <si>
    <t>Муниципальная программа "Муниципальное управление и гражданское общество"</t>
  </si>
  <si>
    <t>Примечание</t>
  </si>
  <si>
    <t>Объем финансирования  программы из местного бюджета  (тыс.руб.)</t>
  </si>
  <si>
    <t>Исполнитель программы</t>
  </si>
  <si>
    <t>Реквизиты муниципального правового акта, которым утверждена программа или внесены изменения в программу</t>
  </si>
  <si>
    <t>Срок реализации программы</t>
  </si>
  <si>
    <t>Наименование программы</t>
  </si>
  <si>
    <t>№ п/п</t>
  </si>
  <si>
    <t xml:space="preserve">МУНИЦИПАЛЬНЫХ  ПРОГРАММ БОГУЧАРСКОГО МУНИЦИПАЛЬНОГО РАЙОНА </t>
  </si>
  <si>
    <t>РЕЕСТР</t>
  </si>
  <si>
    <t>Муниципальная программа "Комплексное развитие систем коммунальной инфраструктуры Дьяченковского сельского поселения Богучарского муниципального района Воронежской облати на 2017-2022 годы"</t>
  </si>
  <si>
    <t>Муниципальная программа "Комплексное развитие систем коммунальной инфраструктуры Залиманского сельского поселения Богучарского муниципального района Воронежской облати на 2017-2022 годы"</t>
  </si>
  <si>
    <t>2017-2025</t>
  </si>
  <si>
    <t>2017-2027</t>
  </si>
  <si>
    <t>Муниципальная программа "Комплексное развитие систем коммунальной инфраструктуры Медовского сельского поселения Богучарского муниципального района Воронежской области на 2017-2022 годы"</t>
  </si>
  <si>
    <t>01.01.2017-31.12.2022</t>
  </si>
  <si>
    <t>2017-2030</t>
  </si>
  <si>
    <t>Муниципальная программа "Комплексное развитие систем коммунальной инфраструктуры Первомайского сельского поселения Богучарского муниципального района Воронежской области на 2017-2022 годы"</t>
  </si>
  <si>
    <t>Муниципальная программа "Комплексное развитие систем коммунальной инфраструктуры Подколодновского сельского поселения Богучарского муниципального района Воронежской области на 2017-2022 годы"</t>
  </si>
  <si>
    <t>Муниципальная программа "Комплексное развитие систем коммунальной инфраструктуры Поповского сельского поселения Богучарского муниципального района Воронежской области на 2017-2022 годы"</t>
  </si>
  <si>
    <t>Муниципальная программа "Комплексное развитие систем коммунальной инфраструктуры Суходонецкого сельского поселения Богучарского муниципального района Воронежской области на 2017-2022 годы"</t>
  </si>
  <si>
    <t>Муниципальная программа "Комплексное развитие систем социальной инфраструктуры Суходонецкого сельского поселения Богучарского муниципального района Воронежской области на 2017-2025 годы"</t>
  </si>
  <si>
    <t>Муниципальная программа "Комплексное развитие транспортной инфраструктуры Суходонецкого сельского поселения Богучарского муниципального района Воронежской области на 2017-2027 годы"</t>
  </si>
  <si>
    <t>Муниципальная программа "Комплексное развитие систем коммунальной инфраструктуры Твердохлебовского сельского поселения Богучарского муниципального района Воронежской области на 2017-2022 годы"</t>
  </si>
  <si>
    <t>Муниципальная программа  "Комплексное развитие систем коммунальной инфраструктуры Филоновского сельского поселения Богучарского муниципального района Воронежской области на 2017-2022 годы"</t>
  </si>
  <si>
    <t>Муниципальная программа  "Комплексного развитие систем социальной инфраструктуры Филоновского сельского поселения Богучарского муниципального района Воронежской области на 2017-2025 годы"</t>
  </si>
  <si>
    <t>Муниципальная программа  "Комплексное развитие транспортной инфраструктуры Филоновского сельского поселения Богучарского муниципального района Воронежской области на 2017-2027 годы"</t>
  </si>
  <si>
    <t>АРХИВ РЕЕСТРА</t>
  </si>
  <si>
    <t>Заказчик                           (заказчик - координатор) программы</t>
  </si>
  <si>
    <t>Объем финансирования мероприятий программы из местного бюджета  (тыс.руб.)</t>
  </si>
  <si>
    <t>нет</t>
  </si>
  <si>
    <t>М.В.Ханюкова</t>
  </si>
  <si>
    <t>телефон: 8 473 66 2-15-66</t>
  </si>
  <si>
    <t>Наименованых программных мероприятий</t>
  </si>
  <si>
    <t>Объемы финансирования, тыс.рулей</t>
  </si>
  <si>
    <t>Уровень освоения финансовых средств (%)</t>
  </si>
  <si>
    <t>Наименование целевых показателей (индикаторов),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</si>
  <si>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</si>
  <si>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</si>
  <si>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</si>
  <si>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</si>
  <si>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</si>
  <si>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</si>
  <si>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</si>
  <si>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</si>
  <si>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</si>
  <si>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</si>
  <si>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</si>
  <si>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Всего по программам</t>
  </si>
  <si>
    <t>1.</t>
  </si>
  <si>
    <t xml:space="preserve">Муниципальная программа   "Муниципальное управление и гражданское общество" </t>
  </si>
  <si>
    <t xml:space="preserve">в том числе по подпрограммам: </t>
  </si>
  <si>
    <t>1.1.</t>
  </si>
  <si>
    <t>Подпрограмма  1 "Управление финансами Богучарского муниципального района"</t>
  </si>
  <si>
    <t>2014-2020</t>
  </si>
  <si>
    <t>Доля расходов на обслуживание муниципального долга в общем объеме расходов  районного бюджета  (за исключением расходов, которые осуществляются за счет субвенций из областного бюджета)</t>
  </si>
  <si>
    <t>≤ 15</t>
  </si>
  <si>
    <t>в том числе по основным мероприятиям:</t>
  </si>
  <si>
    <t xml:space="preserve">1.1.1. 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</si>
  <si>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"Управление муниципальным долгом  Богучарского района"</t>
    </r>
  </si>
  <si>
    <t xml:space="preserve">1.1.2. 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</si>
  <si>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"Выравнивание бюджетной обеспеченности бюджетов поселений"</t>
    </r>
  </si>
  <si>
    <t>Своевременное внесение изменений в решение о бюджетном процессе в Богучарском районе в соответствии с требованиями действующего федерального и областного бюджетного законодательства</t>
  </si>
  <si>
    <t>В срок, установленный администрацией Богучарского муниципального района</t>
  </si>
  <si>
    <t xml:space="preserve">1.1.3. 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</si>
  <si>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"Поддержка мер по обеспечению сбалансированности бюджетов поселений"</t>
    </r>
  </si>
  <si>
    <t>Степень сокращения дифференциации бюджетной обеспеченности между бюджетами поселений Богучарского района вследствиие выравнивания их бюджетной обеспеченности</t>
  </si>
  <si>
    <t>не менее 2,0 %</t>
  </si>
  <si>
    <t>1.1.4.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</si>
  <si>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"Финансовое обеспечение деятельности финансового отдела администрации Богучарского муниципального района"</t>
    </r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</si>
  <si>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"Финансовое обеспечение выполнения других расходных обязательств финансового отдела администрации Богучарского муниципального района"</t>
    </r>
  </si>
  <si>
    <t>Соблюдение порядка и сроков разработки проекта районного бюджета, установленных БК РФ</t>
  </si>
  <si>
    <t>да</t>
  </si>
  <si>
    <t>Составление и утверждение сводной бюджетной росписи районного бюджета в сроки, установленные бюджетным законодательством Российской Федерации и Богучарского муниципального района</t>
  </si>
  <si>
    <t>Доведение показателей сводной бюджетной росписи и лимитов бюджетных обязательств до главных распорядителей средств районного бюджета в сроки, установленные бюджетным законодательством Российской Федерации и Богучарского муниципального района</t>
  </si>
  <si>
    <t>Составление и представление в Совет народных депутатов Богучарского муниципального района годового отчета об исполнении районного бюджета в сроки, установленные бюджетным законодательством Российской Федерации и Богучарского района</t>
  </si>
  <si>
    <t>До 1 мая текущего года</t>
  </si>
  <si>
    <t>Своевременное внесение изменений в нормативные акты Богучарского района о межбюджетных отношениях органов государственной власти и органов местного самоуправления в Воронежской области в соответствии с требованиями действующего федерального бюджетного законодательства</t>
  </si>
  <si>
    <t>Уровень исполнения плановых назначений по расходам на реализацию подпрограммы</t>
  </si>
  <si>
    <t>1.2.</t>
  </si>
  <si>
    <t>Подпрограмма 2 "Обеспечение деятельности администрации Богучарского муниципального района на 2014-2020 годы"</t>
  </si>
  <si>
    <t xml:space="preserve"> Число информационных материалов, размещенных в СМИ.</t>
  </si>
  <si>
    <t xml:space="preserve"> Количество правовых актов.</t>
  </si>
  <si>
    <t>1.3.</t>
  </si>
  <si>
    <t>Подпрограмма 3 "Повышение качества предоставляемых государственных и муниципальных услуг в Богучарском муниципальном районе Воронежской области на 2014-2020 годы"</t>
  </si>
  <si>
    <t>1.4.</t>
  </si>
  <si>
    <t>Подпрограмма 4 "Развитие гражданского общества в Богучарском муниципальном районе на 2014-2020 годы"</t>
  </si>
  <si>
    <t>Увеличение количества информационных материалов,программ в средствах массовой информации, освещающих деятельность социально ориентированных некоммерческих организаций в % к предыдущему году.</t>
  </si>
  <si>
    <t>1.5.</t>
  </si>
  <si>
    <t>Подпрограмма 5 "Снижение рисков и смягчение последствий чрезвычайных ситуаций природного и техногенного характера на территории Богучарского муниципального района в 2014-2020 годах"</t>
  </si>
  <si>
    <t>1.5.1.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</si>
  <si>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"Создание резервов финансовых ресурсов и материальных средств для ликвидации чрезвычайных ситуаций природного и техногенного характера"</t>
    </r>
  </si>
  <si>
    <t>1.5.2.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</si>
  <si>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Воронежской области, утвержденными решением методического совета от 12.08ю2011 № 3/3-1-7"</t>
    </r>
  </si>
  <si>
    <t>1.5.3.</t>
  </si>
  <si>
    <t xml:space="preserve">Количество спасенных на 100 ЧС и происшествий </t>
  </si>
  <si>
    <t>1.5.4.</t>
  </si>
  <si>
    <t>2.</t>
  </si>
  <si>
    <t>Муниципальная программа  "Развитие  культуры и туризма Богучарского муниципального района"</t>
  </si>
  <si>
    <t>Увеличение численности участников культурно-досуговых мероприятий</t>
  </si>
  <si>
    <t>Увеличение доли представленных (во всех форматах) зрителю музейных предметов основного фонда</t>
  </si>
  <si>
    <t>Увеличение посещаемости музейных учреждений (посещений на 1000 чел. в год)</t>
  </si>
  <si>
    <t>Увеличение доли музеев, имеющих сайт в сети Интернет</t>
  </si>
  <si>
    <t>1ед</t>
  </si>
  <si>
    <t>Увеличение доли детей, привлекаемых к участию в творческих мероприятиях в общем числе детей</t>
  </si>
  <si>
    <t>Процент охвата детей образовательными услугами детской школы исскуств</t>
  </si>
  <si>
    <t>2.1.</t>
  </si>
  <si>
    <t>Подпрограмма 1 «Развитие  культурно-досуговых учреждений, библиотечного дела и сохранение исторического наследия Богучарского муниципального района Воронежской области»</t>
  </si>
  <si>
    <t>2.1.1.</t>
  </si>
  <si>
    <t>2.1.2.</t>
  </si>
  <si>
    <t>2.1.3.</t>
  </si>
  <si>
    <t>Повышение уровня удовлетворенности граждан качеством предоставляемых услуг</t>
  </si>
  <si>
    <t>2.1.4.</t>
  </si>
  <si>
    <t>Увеличение доли публичных библиотек, подключенных к сети Интернет</t>
  </si>
  <si>
    <t>Увеличение количества библиографических записей в электронном каталоге библиотек</t>
  </si>
  <si>
    <t>2.1.5.</t>
  </si>
  <si>
    <t>2.1.6.</t>
  </si>
  <si>
    <t>2.1.7.</t>
  </si>
  <si>
    <t>2.1.8.</t>
  </si>
  <si>
    <t>2.2.</t>
  </si>
  <si>
    <t>Подпрограмма 2 «Сохранение и развитие дополнительного образования в  сфере культуры Богучарского муниципального района»</t>
  </si>
  <si>
    <t>2.2.1.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</si>
  <si>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"Содействие сохранению дополнительного образования в сфере культуры"</t>
    </r>
  </si>
  <si>
    <t xml:space="preserve">Увеличение доли детей, привлекаемых к участию в творческих мероприятиях в общем числе детей.                                                                  </t>
  </si>
  <si>
    <t>2.2.2.</t>
  </si>
  <si>
    <t>Процент охвата детей образовательными услугами детской школы искусств.</t>
  </si>
  <si>
    <t>3.</t>
  </si>
  <si>
    <t>Муниципальная программа  "Развитие образования,физической культуры и спорта Богучарского муниципального района"</t>
  </si>
  <si>
    <t>3.1.</t>
  </si>
  <si>
    <t>Подпрограмма 1 "Развитие дошкольного, общего дополнительного образования и воспитания детей и молодежи"</t>
  </si>
  <si>
    <t>3.1.1.</t>
  </si>
  <si>
    <t>в том числе по мероприятиям:</t>
  </si>
  <si>
    <t>3.1.2.</t>
  </si>
  <si>
    <t>3.1.3.</t>
  </si>
  <si>
    <t>3.2.</t>
  </si>
  <si>
    <t>Доля детей охваченных организационным отдыхом и оздоровлением, в общем количестве детей школьного возраста,%</t>
  </si>
  <si>
    <t>3.2.1.</t>
  </si>
  <si>
    <t>3.2.2.</t>
  </si>
  <si>
    <t>3.2.3.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</si>
  <si>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"Мероприятия по организации отдыха и оздоровления детей и молодежи, а также развитию механизмов административной среды"</t>
    </r>
  </si>
  <si>
    <t>3.2.4.</t>
  </si>
  <si>
    <r>
      <rPr>
        <b/>
        <sz val="8"/>
        <rFont val="Times New Roman"/>
        <family val="1"/>
        <charset val="204"/>
      </rPr>
      <t>Основное мероприятие 4</t>
    </r>
    <r>
      <rPr>
        <sz val="8"/>
        <rFont val="Times New Roman"/>
        <family val="1"/>
        <charset val="204"/>
      </rPr>
      <t xml:space="preserve"> "Вовлечение молодежи в социальную практику гражданское образование и патриотическое воспитание,содействие формированию правовых,культурных и нравственных ценностей среди молодежи" </t>
    </r>
  </si>
  <si>
    <t>3.2.5.</t>
  </si>
  <si>
    <t>3.2.6.</t>
  </si>
  <si>
    <t>3.2.7.</t>
  </si>
  <si>
    <t>4.</t>
  </si>
  <si>
    <t>Индекс физического объема валового муниципального продукта % к пред. году</t>
  </si>
  <si>
    <t>Обьем   неналоговых доходов в консолидированный бюджет муниципального района, млн.рублей</t>
  </si>
  <si>
    <t>4.1.</t>
  </si>
  <si>
    <t>Подпрограмма 1 "Развитие и поддержка малого и среднего предпринимательства"</t>
  </si>
  <si>
    <r>
      <t xml:space="preserve"> Ч</t>
    </r>
    <r>
      <rPr>
        <sz val="8"/>
        <color indexed="8"/>
        <rFont val="Times New Roman"/>
        <family val="1"/>
        <charset val="204"/>
      </rPr>
      <t>исло субъектов малого и среднего предпринимательства в расчете на 1000 человек населения</t>
    </r>
  </si>
  <si>
    <t>4.1.1.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</si>
  <si>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"Информационная и консультационная поддержка субъектов малого и среднего предпринимательства"</t>
    </r>
  </si>
  <si>
    <t>4.1.2.</t>
  </si>
  <si>
    <t>4.2.</t>
  </si>
  <si>
    <t>Подпрограмма 2 "Управление муниципальным имуществом и земельными ресурсам"</t>
  </si>
  <si>
    <t>4.2.1.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</si>
  <si>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"Общие вопросы управления муниципальной собственностью"</t>
    </r>
  </si>
  <si>
    <t>4.2.2.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</si>
  <si>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"Управление земельными ресурсами"</t>
    </r>
  </si>
  <si>
    <t>4.2.3.</t>
  </si>
  <si>
    <r>
      <rPr>
        <b/>
        <sz val="8"/>
        <rFont val="Times New Roman"/>
        <family val="1"/>
        <charset val="204"/>
      </rPr>
      <t>Основное мероприятие 3</t>
    </r>
    <r>
      <rPr>
        <sz val="8"/>
        <rFont val="Times New Roman"/>
        <family val="1"/>
        <charset val="204"/>
      </rPr>
      <t xml:space="preserve"> "Работа с муниципальными учреждениями"</t>
    </r>
  </si>
  <si>
    <t>4.3.</t>
  </si>
  <si>
    <t>Подпрограмма 3 "Обеспечение доступным и комфортным жильем 
и коммунальными услугами населения"</t>
  </si>
  <si>
    <t>4.3.1.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</si>
  <si>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"Создание условий для обеспечения доступным и комфортным жильем населения Богучарского муниципального района"</t>
    </r>
  </si>
  <si>
    <t>4.3.2.</t>
  </si>
  <si>
    <t>4.4.</t>
  </si>
  <si>
    <t>4.4.1.</t>
  </si>
  <si>
    <t>4.4.2.</t>
  </si>
  <si>
    <t>4.5.</t>
  </si>
  <si>
    <t>4.5.1.</t>
  </si>
  <si>
    <t>4.5.2.</t>
  </si>
  <si>
    <t>4.5.3.</t>
  </si>
  <si>
    <t>4.5.4.</t>
  </si>
  <si>
    <t>Количество оказанных услуг</t>
  </si>
  <si>
    <t>Увеличение доли представленных (во всех форматах) зрителю музейных предметов основного фонда музея</t>
  </si>
  <si>
    <t>3.1.4</t>
  </si>
  <si>
    <r>
      <rPr>
        <b/>
        <sz val="8"/>
        <rFont val="Times New Roman"/>
        <family val="1"/>
        <charset val="204"/>
      </rPr>
      <t>Основное мероприятие 7</t>
    </r>
    <r>
      <rPr>
        <sz val="8"/>
        <rFont val="Times New Roman"/>
        <family val="1"/>
        <charset val="204"/>
      </rPr>
      <t xml:space="preserve"> "Иные мероприятия и расходы, направленные на реализацию подпрограммы "Прочие расходы и мероприятия по реализации муниципальной программы "Развитие образования,физической культуры и спорта Богучарского муниципального района" </t>
    </r>
  </si>
  <si>
    <t>3.3</t>
  </si>
  <si>
    <t>3.3.1</t>
  </si>
  <si>
    <t>4.2.4.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</si>
  <si>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"Аренда муниципального имущества"</t>
    </r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</si>
  <si>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"Содержание автомобильных дорог общего пользования местного значения.</t>
    </r>
  </si>
  <si>
    <r>
      <t xml:space="preserve"> "</t>
    </r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Ремонт автомобильных дорог общего пользования местного значения."</t>
    </r>
  </si>
  <si>
    <t>5.6.1</t>
  </si>
  <si>
    <t>5.6.2</t>
  </si>
  <si>
    <t>5.6.3</t>
  </si>
  <si>
    <t>5.6.4</t>
  </si>
  <si>
    <t>5.6.5</t>
  </si>
  <si>
    <t>Индекс производства продукции сельского хозяйства в хозяйствах всех категорий (в сопоставимых ценах)</t>
  </si>
  <si>
    <t>5.1.</t>
  </si>
  <si>
    <t>5.1.1.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</si>
  <si>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"Развитие подотрасли животноводства, переработки и реализации животноводческой продукции"</t>
    </r>
  </si>
  <si>
    <t>Индекс производства продукции животноводства (в сопоставимых ценах)</t>
  </si>
  <si>
    <t>5.1.2.</t>
  </si>
  <si>
    <r>
      <t xml:space="preserve"> </t>
    </r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"Повышение эффективности производства отраслей растениеводства"</t>
    </r>
  </si>
  <si>
    <t>Индекс производства продукции растениеводства (в сопоставимых ценах)</t>
  </si>
  <si>
    <t>5.1.3.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</si>
  <si>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 xml:space="preserve">"Развитие сельских территорий" </t>
    </r>
  </si>
  <si>
    <t>5.1.4.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</si>
  <si>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"Техническая и технологическая модернизация, инновационное развитие"</t>
    </r>
  </si>
  <si>
    <t>5.1.5.</t>
  </si>
  <si>
    <t>5.2.</t>
  </si>
  <si>
    <t>Подпрограмма 2 "Устойчивое развитие сельских территорий Богучарского муниципального района на 2014 - 2017 годы и на период до 2020 года"</t>
  </si>
  <si>
    <t>5.2.1.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</si>
  <si>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"Улучшение жилищных условий граждан, в том числе молодых семей и молодых специалистов, проживающих и работающих в сельской местности"</t>
    </r>
  </si>
  <si>
    <t>Муниципальная программа "Комплексное развитие систем коммунальной инфраструктуры Липчанского сельского поселения Богучарского муниципального района Воронежской области на 2017-2022 годы"</t>
  </si>
  <si>
    <t>Постановление администрации Липчанского сельского поселения Богучарского муниципального района Воронежской области от 21.12.2016 №73</t>
  </si>
  <si>
    <t>Муниципальная рограмма комплексного развития транспортной инфраструктуры Липчанского сельского поселения Богучарского муниципального района Воронежской области на 2017-2027 годы"</t>
  </si>
  <si>
    <t>Муниципальная программа Луговского сельского поселения Богучарского муниципального района Воронежской области ""Комплексное развитие транспортной инфраструктуры  Луговского сельского поселения по решению вопросов местного значения на 2017-2030 годы"</t>
  </si>
  <si>
    <t>Муниципальная программа Монастырщинского сельского поселения Богучарского муниципального района Воронежской области "Комплексное развитие систем коммунальной инфраструктуры Монастырщинского сельского поселения по решению вопросов местного значения на 2017-2022 годы"</t>
  </si>
  <si>
    <t>Решение Совета народных депутатов Суходонецкого сельского поселения Богучарского муниципального района Воронежской области от 03.11.2017 №180</t>
  </si>
  <si>
    <t>01.01.2019-31.12.2025</t>
  </si>
  <si>
    <t>Увеличение численности пользователей библиотек</t>
  </si>
  <si>
    <t>Увеличение числа посетителей библиотек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</si>
  <si>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</si>
  <si>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Подпрограмма 6 "Развитие сети автомобильных дорог общего пользования местного значения"</t>
  </si>
  <si>
    <t>Объем инвестиций в основной капитал (за исключением бюджетных средств), тыс.руб.</t>
  </si>
  <si>
    <t>Регистрация права собственности Богучарского муници-пального района на объекты недвижимого имущества</t>
  </si>
  <si>
    <t xml:space="preserve">Регистрация права собственности Богучарского муниципального района на земельные участки 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</si>
  <si>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</si>
  <si>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Постановление администрации Дьченковского сельского поселения Богучарского муниципального района Воронежской области от 25.12.2018 №96.</t>
  </si>
  <si>
    <t>Постановление администрации Дьченковского сельского поселения Богучарского муниципального района Воронежской области от 24.03.2017 №17.</t>
  </si>
  <si>
    <t>Постановление администрации Залиманского сельского поселения Богучарского муниципального района Воронежской области от 21.12.2018 №72.</t>
  </si>
  <si>
    <t>Постановление администрации Залиманского сельского поселения Богучарского муниципального района Воронежской области от 05.04.2017 №24.</t>
  </si>
  <si>
    <t>Постановление администрации Липчанского сельского поселения Богучарского муниципального района Воронежской области от 25.12.2018 №62.</t>
  </si>
  <si>
    <t>Решением совета народных депутатов Липчанского сельского посения Богучарского муниципального района Воронежской области от 04.10.2017 №147.</t>
  </si>
  <si>
    <t>Решением совета народных депутатов Липчанского сельского посения Богучарского муниципального района Воронежской области от 04.10.2017 №146.</t>
  </si>
  <si>
    <t>Постановление администрации Луговского сельского поселения Богучарского муниципального района Воронежской области от 23.01.2019 №1.</t>
  </si>
  <si>
    <t>Постановление администрации Луговского сельского поселения Богучарского муниципального района Воронежской области от 22.02.2017 №10.</t>
  </si>
  <si>
    <t>Постановление администрации Медовского сельского поселения Богучарского муниципального района Воронежской области от 24.12.2018 №53.</t>
  </si>
  <si>
    <t>Постановление администрации Медовского сельского поселения Богучарского муниципального района Воронежской области от  30.12.2016 №103.</t>
  </si>
  <si>
    <t>Постановление администрации Монастырщинского сельского поселения Богучарского муниципального района Воронежской области от 25.12.2018 №52.</t>
  </si>
  <si>
    <t>Постановление администрации Монастырщинского сельского поселения Богучарского муниципального района Воронежской области от  01.03.2017 №14.</t>
  </si>
  <si>
    <t>Постановление администрации Первомайского сельского поселения Богучарского муниципального района Воронежской области от 26.12.2018 №53.</t>
  </si>
  <si>
    <t>Постановление администрации Первомайского  сельского поселения Богучарского муниципального района Воронежской области от 21.12.2016 №93.</t>
  </si>
  <si>
    <t>Постановление администрации Подколодновского сельского поселения Богучарского муниципального района Воронежской области от 25.12.2018 №78.</t>
  </si>
  <si>
    <t>Постановление администрации Подколодновского сельского поселения Богучарского муниципального района Воронежской области от 16.02.2017 №9.</t>
  </si>
  <si>
    <t>Постановление администрации Радченского сельского поселения Богучарского муниципального района Воронежской области от 25.12.2018 №95.</t>
  </si>
  <si>
    <t>Постановление администрации Суходонецкого сельского поселения Богучарского муниципального района Воронежской области от 24.12.2018 №45.</t>
  </si>
  <si>
    <t>Постановление администрации Суходонецкого сельского поселения Богучарского муниципального района Воронежской области от 29.12.2016 №112.</t>
  </si>
  <si>
    <t>Решение Совета народных депутатов Суходонецкого сельского поселения Богучарского муниципального района Воронежской области от 03.11.2017 №179.</t>
  </si>
  <si>
    <t>Постановление администрации Твердохлебовского сельского поселения Богучарского муниципального района Воронежской области от27.12.2018 №58.</t>
  </si>
  <si>
    <t>Постановление администрации Твердохлебовского сельского поселения Богучарского муниципального района Воронежской области от 22.12.2016 №77.</t>
  </si>
  <si>
    <t>Постановление администрации Филоновского сельского поселения Богучарского муниципального района Воронежской области от 24.12.2018 №48.</t>
  </si>
  <si>
    <t xml:space="preserve">Постановление администрации Филоновского сельского поселения Богучарского муниципального района Воронежской области от 15.02.2017 №10. </t>
  </si>
  <si>
    <t xml:space="preserve">Решение Совета народных депутатов Филоновского сельского поселения Богучарского муниципального района Воронежской области от 02.11.2017 №166. </t>
  </si>
  <si>
    <t>Решение Совета народных депутатов Филоновского сельского поселения Богучарского муниципального района Воронежской области от 04.10.2017 №160.</t>
  </si>
  <si>
    <t>5.</t>
  </si>
  <si>
    <t>01.01.2019-31.12.2024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</si>
  <si>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Организация и проведение мероприятий по профилактике терроризма и экстремизма на территории Богучарского муниципального района, в том числе при проведении общественно политических, спортивных, культурных мероприятий в местах массового пребывания людей</t>
    </r>
  </si>
  <si>
    <r>
      <t>Основное мероприятие 4</t>
    </r>
    <r>
      <rPr>
        <sz val="8"/>
        <rFont val="Times New Roman"/>
        <family val="1"/>
        <charset val="204"/>
      </rPr>
      <t xml:space="preserve"> Прочие расходы</t>
    </r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</si>
  <si>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"Сохранение и развитие традиционной народной культуры и любительского самодеятельного творчества"</t>
    </r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</si>
  <si>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"Развитие библиотечного дела"</t>
    </r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</si>
  <si>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"Развитие музейного дела"</t>
    </r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</si>
  <si>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"Финансовое обеспечение деятельности  муниципальных учреждений культуры"</t>
    </r>
  </si>
  <si>
    <r>
      <t>Основное мероприятие 5</t>
    </r>
    <r>
      <rPr>
        <sz val="8"/>
        <rFont val="Times New Roman"/>
        <family val="1"/>
        <charset val="204"/>
      </rPr>
      <t xml:space="preserve"> Софинансирование мероприятий Государственной программы Воронежской области "Доступная среда"</t>
    </r>
  </si>
  <si>
    <r>
      <t>Основное мероприятие 6</t>
    </r>
    <r>
      <rPr>
        <sz val="8"/>
        <rFont val="Times New Roman"/>
        <family val="1"/>
        <charset val="204"/>
      </rPr>
      <t xml:space="preserve"> Софинансирование мероприятий подпрограммы  "Этнокультурное развитие Воронежской области"</t>
    </r>
  </si>
  <si>
    <r>
      <t>Основное мероприятие 7</t>
    </r>
    <r>
      <rPr>
        <sz val="8"/>
        <rFont val="Times New Roman"/>
        <family val="1"/>
        <charset val="204"/>
      </rPr>
      <t xml:space="preserve"> Содействие сохранению  учреждений культуры (капитальный ремонт)</t>
    </r>
  </si>
  <si>
    <r>
      <rPr>
        <b/>
        <sz val="8"/>
        <rFont val="Times New Roman"/>
        <family val="1"/>
        <charset val="204"/>
      </rPr>
      <t xml:space="preserve">Основное мероприятие 8 </t>
    </r>
    <r>
      <rPr>
        <sz val="8"/>
        <rFont val="Times New Roman"/>
        <family val="1"/>
        <charset val="204"/>
      </rPr>
      <t xml:space="preserve">Модернизация  материально-технической базы учреждений культуры </t>
    </r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</si>
  <si>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"Культурная среда"</t>
    </r>
  </si>
  <si>
    <t>Основное мероприятие 4            "Иные мероприятия и расходы, направленные на реализацию подпрограммы «Развитие дошкольного, общего, дополнительного образования и воспитания детей и молодежи».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</si>
  <si>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"Охрана семьи и детства"</t>
    </r>
  </si>
  <si>
    <t>3.2.8.</t>
  </si>
  <si>
    <t>Подпрограмма 3 «Патриотическое воспитание детей и молодежи Богучарского муниципального района»</t>
  </si>
  <si>
    <r>
      <t xml:space="preserve">Основное мероприятие 1 </t>
    </r>
    <r>
      <rPr>
        <sz val="8"/>
        <rFont val="Times New Roman"/>
        <family val="1"/>
        <charset val="204"/>
      </rPr>
      <t>«Формирование у детей и молодежи высокого патриотического сознания».</t>
    </r>
  </si>
  <si>
    <r>
      <rPr>
        <b/>
        <sz val="8"/>
        <rFont val="Times New Roman"/>
        <family val="1"/>
        <charset val="204"/>
      </rPr>
      <t>Основное мероприятие 8</t>
    </r>
    <r>
      <rPr>
        <sz val="8"/>
        <rFont val="Times New Roman"/>
        <family val="1"/>
        <charset val="204"/>
      </rPr>
      <t xml:space="preserve">      «Профилактика правонарушений на территории Богучарского муниципального района»</t>
    </r>
  </si>
  <si>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Корректировка действующих и подготовка новых документов территориального планирования района и поселений и градостроительного зонирования поселений</t>
    </r>
  </si>
  <si>
    <t>Подпрограмма 4                  Создание условий для обеспечения качественными услугами ЖКХ населения Богучарского муниципального района, энергосбережение и повышение энергетической эффективности жилищно-коммунального комплекса</t>
  </si>
  <si>
    <r>
      <t xml:space="preserve">Основное мероприятие 1      </t>
    </r>
    <r>
      <rPr>
        <sz val="8"/>
        <rFont val="Times New Roman"/>
        <family val="1"/>
        <charset val="204"/>
      </rPr>
      <t>Создание объектов социального и производственного комплекса, в том числе, объектов общегражданского назначения и инфраструктуры</t>
    </r>
  </si>
  <si>
    <t>4.4.3.</t>
  </si>
  <si>
    <t>4.4.4.</t>
  </si>
  <si>
    <r>
      <t xml:space="preserve">Основное мероприятие 2      </t>
    </r>
    <r>
      <rPr>
        <sz val="8"/>
        <rFont val="Times New Roman"/>
        <family val="1"/>
        <charset val="204"/>
      </rPr>
      <t>Мероприятия по повышению энергоэффективности жилищно-коммунального комплекса</t>
    </r>
  </si>
  <si>
    <r>
      <rPr>
        <b/>
        <sz val="8"/>
        <rFont val="Times New Roman"/>
        <family val="1"/>
        <charset val="204"/>
      </rPr>
      <t xml:space="preserve">Основное мероприятие 3       </t>
    </r>
    <r>
      <rPr>
        <sz val="8"/>
        <rFont val="Times New Roman"/>
        <family val="1"/>
        <charset val="204"/>
      </rPr>
      <t>Приобретение коммунальной специализированной техники</t>
    </r>
  </si>
  <si>
    <r>
      <t xml:space="preserve">Основное мероприятие 4                </t>
    </r>
    <r>
      <rPr>
        <sz val="8"/>
        <rFont val="Times New Roman"/>
        <family val="1"/>
        <charset val="204"/>
      </rPr>
      <t>Обеспечение уличного освещения поселений Богучарского муниципального района</t>
    </r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</si>
  <si>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  Создание мусоросортировочного комплекса Богучарского межмуниципального отходоперерабатывающего кластера на территории Богучарского муниципального района</t>
    </r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</si>
  <si>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Оформление документов для постановки ГТС на учет в качестве бесхозяйных</t>
    </r>
  </si>
  <si>
    <r>
      <rPr>
        <b/>
        <sz val="8"/>
        <rFont val="Times New Roman"/>
        <family val="1"/>
        <charset val="204"/>
      </rPr>
      <t>Основное мероприятие 3</t>
    </r>
    <r>
      <rPr>
        <sz val="8"/>
        <rFont val="Times New Roman"/>
        <family val="1"/>
        <charset val="204"/>
      </rPr>
      <t xml:space="preserve">           Подготовка проектно-сметной документации и капитальный ремонт ГТС</t>
    </r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</si>
  <si>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Озеленение территории муниципального района</t>
    </r>
  </si>
  <si>
    <t>4.5.5.</t>
  </si>
  <si>
    <r>
      <t xml:space="preserve">Основное мероприятие  5         </t>
    </r>
    <r>
      <rPr>
        <sz val="8"/>
        <rFont val="Times New Roman"/>
        <family val="1"/>
        <charset val="204"/>
      </rPr>
      <t>Обустройство площадок и установка контейнеров для сбора ТБО</t>
    </r>
  </si>
  <si>
    <t>Подпрограмма 5                  "Охрана окружающей среды"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</si>
  <si>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"Капитальный ремонт автомобильных дорог общего пользования местного значения."</t>
    </r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</si>
  <si>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"Строительство автомобильных дорог общего пользования местного значения."</t>
    </r>
  </si>
  <si>
    <r>
      <rPr>
        <b/>
        <sz val="8"/>
        <rFont val="Times New Roman"/>
        <family val="1"/>
        <charset val="204"/>
      </rPr>
      <t xml:space="preserve">Основное мероприятие 5" </t>
    </r>
    <r>
      <rPr>
        <sz val="8"/>
        <rFont val="Times New Roman"/>
        <family val="1"/>
        <charset val="204"/>
      </rPr>
      <t>Повышение безопасности дорожного движения на территории Богучарского муниципального района"</t>
    </r>
  </si>
  <si>
    <t>Муниципальная программа «Развитие сельского хозяйства, производства пищевых продуктов и инфраструктуры агропродовольственного рынка Богучарского муниципального района »</t>
  </si>
  <si>
    <t>Подпрограмма 1 "Развитие сельского хозяйства и социальной инфраструктуры села"</t>
  </si>
  <si>
    <t>Подпрограмма 2                  "Прочие расходы и мероприятия по реализации муниципальной программы "Развитие образования,физической культуры и спорта Богучарского муниципального района"</t>
  </si>
  <si>
    <t>по экономике, управлению муниципальным имуществом</t>
  </si>
  <si>
    <t>и земельным отношениям Богучарского муниципального района</t>
  </si>
  <si>
    <t>по состоянию на 01.02.2020года</t>
  </si>
  <si>
    <t>Уровень исполнения утвержденных бюджетных назначений  на финансовое обеспечение деятельности подведомственных учреждений</t>
  </si>
  <si>
    <t>&gt;= 95</t>
  </si>
  <si>
    <t>Снижение количества гибели людей по отношению к 2018 году</t>
  </si>
  <si>
    <t>Доля     детей и молодежи, выполнивших     нормативы Всероссийского  физкультурно-спортивного комплекса  «Готов  к  труду  и  обороне»  (ГТО),  в общей численности населения, принявшего участие в выполнении      нормативов  Всероссийского физкультурно-спортивного   комплекса   «Готов   к труду и обороне» (ГТО), %</t>
  </si>
  <si>
    <t>Количество      действующих  детских и молодежных    патриотических объединений, клубов, центров</t>
  </si>
  <si>
    <t>Количество   историко-патриотических,   героико-патриотических  и  военно-патриотических  музеев, созданных на базе образовательных организаций</t>
  </si>
  <si>
    <t>Увеличение количества и улучшение качества мероприятий патриотической направленности</t>
  </si>
  <si>
    <t>12</t>
  </si>
  <si>
    <t>15</t>
  </si>
  <si>
    <t>45</t>
  </si>
  <si>
    <r>
      <t xml:space="preserve">Основное мероприятие 2    </t>
    </r>
    <r>
      <rPr>
        <sz val="8"/>
        <rFont val="Times New Roman"/>
        <family val="1"/>
        <charset val="204"/>
      </rPr>
      <t>Финансовая поддержка субъектов малого и среднего предпринимательства</t>
    </r>
  </si>
  <si>
    <t>2019-2025</t>
  </si>
  <si>
    <t>2020-2025</t>
  </si>
  <si>
    <t>Постановление  администрации городского поселения - город Богучар от 25.10.2018 №317 (в редакции от 28.12.2018 №382, в редакции от 256.12.2019 №297).</t>
  </si>
  <si>
    <t>Постановление администрации Поповского сельского поселения Богучарского муниципального района Воронежской области от 24.12.2018 №111.</t>
  </si>
  <si>
    <t>Заместитель начальника отдела</t>
  </si>
  <si>
    <t>Создание новых рабочих мест с нарастающим итогом</t>
  </si>
  <si>
    <t>Количество молодых семей, улучшивших жилищные условия в отчетном году</t>
  </si>
  <si>
    <t>Оборот малых и средних предприятий на душу населения, тыс.руб.</t>
  </si>
  <si>
    <t>Неналоговые доходы в консолидированный бюджет Богучарского муниципальног района, млн.руб.</t>
  </si>
  <si>
    <t>Доля территориальных зон, сведения о границах которых внесены в ЕГРН, в общем количестве территориальных зон, установленных правилами землепользования и застройки на территории муниципального образования , %</t>
  </si>
  <si>
    <t>Уровень износа коммунальной инфраструктуры, %</t>
  </si>
  <si>
    <t>Доля протяженности освещенных частей улиц, проездов, набережных к их общей протяженности, %</t>
  </si>
  <si>
    <t>Повышение уровня технической обеспеченности муниципальных образований Богучарского муниципального района за счет приобретения коммунальной специализированной техники для вывоза твердых бытовых отходов, едениц.</t>
  </si>
  <si>
    <t>Доля обработанных отходов в общем количестве  образовавшихся твердых коммунальных отходов, %</t>
  </si>
  <si>
    <t>01.01.2020-31.12.2025</t>
  </si>
  <si>
    <t>Муниципальная программа городского поселения - город Богучар Богучарского муниципального района Воронежской области "Социально-экономическое развитие городского поселения - город Богучар на 2019-2024 годы"</t>
  </si>
  <si>
    <t>Муниципальная программа Дьяченковского сельского поселения Богучарского муниципального района Воронежской области "О деятельности администрации Дьяченковского сельского поселения по решению вопросов местного значения на 2019-2025 годы"</t>
  </si>
  <si>
    <t>Муниципальная программа Залиманского сельского поселения Богучарского муниципального района Воронежской области "О деятельности администрации Залиманского сельского поселения по решению вопросов местного значения на 2019-2025 годы"</t>
  </si>
  <si>
    <t>Муниципальная программа Липчанского сельского поселения Богучарского муниципального района Воронежской области "О деятельности администрации Липчанского сельского поселения по решению вопросов местного значения на 2019-2025 годы"</t>
  </si>
  <si>
    <t>01.01.2017-31.12.2027</t>
  </si>
  <si>
    <t>Программа комплексного развития социальной инфраструктуры Липчанского сельского поселения Богучарского муниципального района Воронежской области на 2017-2030 годы"</t>
  </si>
  <si>
    <t>Муниципальная программа Луговского сельского поселения Богучарского муниципального района Воронежской области "О деятельности администрации Луговского сельского поселения по решению вопросов местного значения на 2019-2025 годы"</t>
  </si>
  <si>
    <t>Муниципальная программа Луговского сельского поселения Богучарского муниципального района Воронежской области ""Комплексное развитие систем коммунальной инфраструктуры  Луговского сельского поселения по решению вопросов местного значения на 2017-2022 годы"</t>
  </si>
  <si>
    <t>Решение Совета народных депутатов Луговского сельского поселения Богучарского муниципального района Воронежской области от 04.10.2017 №159.</t>
  </si>
  <si>
    <t>Муниципальная программа Медовского сельского поселения Богучарского муниципального района Воронежской области "О деятельности администрации Медовского сельского поселения по решению вопросов местного значения на 2019-2025 годы"</t>
  </si>
  <si>
    <t>Муниципальная программа Монастырщинского сельского поселения Богучарского муниципального района Воронежской области "О деятельности администрации Монастырщинского сельского поселения по решению вопросов местного значения на 2019-2025 годы"</t>
  </si>
  <si>
    <t>Муниципальная программа Первомайского сельского поселения Богучарского муниципального района Воронежской области "О деятельности администрации Первомайского сельского поселения по решению вопросов местного значения на 2019-2025 годы"</t>
  </si>
  <si>
    <t>Муниципальная программа Подколодновского сельского поселения Богучарского муниципального района Воронежской области "О деятельности администрации Подколодновского сельского поселения по решению вопросов местного значения на 2019-2025 годы"</t>
  </si>
  <si>
    <t>Муниципальная программа Поповского сельского поселения Богучарского муниципального района Воронежской области "О деятельности администрации Поповского сельского поселения по решению вопросов местного значения на 2019-2025 годы"</t>
  </si>
  <si>
    <t>Постановление администрации Поповского сельского поселения Богучарского муниципального района Воронежской области от 29.12.2016 №171.</t>
  </si>
  <si>
    <t>Муниципальная программа Радченского сельского поселения Богучарского муниципального района Воронежской области "О деятельности администрации Радченского сельского поселения по решению вопросов местного значения на 2019-2025 годы"</t>
  </si>
  <si>
    <t>Муниципальная программа Суходонецкого сельского поселения Богучарского муниципального района Воронежской области "О деятельности администрации Суходонецкого сельского поселения по решению вопросов местного значения на 2019-2025 годы"</t>
  </si>
  <si>
    <t>Муниципальная программа Твердохлебовского сельского поселения Богучарского муниципального района Воронежской области "О деятельности администрации Твердохлебовского сельского поселения по решению вопросов местного значения на 2019-2025 годы"</t>
  </si>
  <si>
    <t>Муниципальная программа Филоновского сельского поселения Богучарского муниципального района Воронежской области "О деятельности администрации Филоновского сельского поселения по решению вопросов местного значения на 2019-2025 годы"</t>
  </si>
  <si>
    <t>Муниципальная программа «Развитие сельского хозяйства, производства пищевых продуктов и инфраструктуры агропродовольственного рынка Богучарского муниципального района</t>
  </si>
  <si>
    <t>01.01.2019 – 31.12.2025</t>
  </si>
  <si>
    <t>Постановление  администрации Богучарского муниципального района от 28.12.2018 №983  с изменениями и дополнениями согласно постановлению от 30.12.2020 №842</t>
  </si>
  <si>
    <t>Постановление  администрации Богучарского муниципального района от 21.12.2018 №964 с изменениями и дополнениями согласно постановлению от  15.01.2021 №9</t>
  </si>
  <si>
    <t>Постановление  администрации Богучарского муниципального района от 04.03.2019 №144 с изменениями и дополнениями согласно постановлению от 30.12.2020 №841</t>
  </si>
  <si>
    <t>Постановление администрации Богучарского муниципального района от 10.12.2018 №930 с изменениями и дополнениями согласно постановлению от 30.12.2020 №840</t>
  </si>
  <si>
    <t xml:space="preserve">Постановление администрации Богучарского муниципального района от 27.12.2019 №975                                           </t>
  </si>
  <si>
    <t>2.1.9.</t>
  </si>
  <si>
    <r>
      <rPr>
        <b/>
        <sz val="8"/>
        <rFont val="Times New Roman"/>
        <family val="1"/>
        <charset val="204"/>
      </rPr>
      <t xml:space="preserve">Основное мероприятие 9 </t>
    </r>
    <r>
      <rPr>
        <sz val="8"/>
        <rFont val="Times New Roman"/>
        <family val="1"/>
        <charset val="204"/>
      </rPr>
      <t>Федеральный проект "Культурная среда"</t>
    </r>
  </si>
  <si>
    <t>01.01.2020-31.12.2020</t>
  </si>
  <si>
    <t>362302чел</t>
  </si>
  <si>
    <t>118069чел</t>
  </si>
  <si>
    <t>4545ед</t>
  </si>
  <si>
    <t>2455ед</t>
  </si>
  <si>
    <t>59.4%</t>
  </si>
  <si>
    <t>Основное мероприятие 1 "Развитие дошкольного образования"</t>
  </si>
  <si>
    <t>3.1.1.1</t>
  </si>
  <si>
    <t>3.1.1.2</t>
  </si>
  <si>
    <t>3.1.1.3</t>
  </si>
  <si>
    <t>3.1.1.4</t>
  </si>
  <si>
    <t>3.1.1.5</t>
  </si>
  <si>
    <t>3.1.1.6</t>
  </si>
  <si>
    <t>Субвенции на компенсацию, выплачиваемую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образования (Социальное обеспечение и иные выплаты населению)</t>
  </si>
  <si>
    <t>Субвенции на обеспечение государственных гарантий реализации прав на получение общедоступного и бесплатного дошкольного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фондами"</t>
  </si>
  <si>
    <t xml:space="preserve">«Субвенции на обеспечение государственных гарантий реализации прав на получение общедоступного и бесплатного дошкольного образования (Закупка товаров, работ и услуг для обеспечения </t>
  </si>
  <si>
    <t>«Расходы на обеспечение деятельности (оказание услуг) муниципальных учреждений в области дошкольного, общего, дополнительного образования и воспитания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(детские сады, дошкольные группы при школах)».</t>
  </si>
  <si>
    <t>«Расходы на обеспечение деятельности (оказание услуг) муниципальных учреждений в области дошкольного, общего, дополнительного образования и воспитания (Закупка товаров, работ и услуг для обеспечения государственных (муниципальных) нужд) (детские сады, дошкольные группы при школах)»повышения квалификации"</t>
  </si>
  <si>
    <t>«Расходы на обеспечение деятельности (оказание услуг) муниципальных учреждений в области дошкольного, общего, дополнительного образования и воспитания (Иные бюджетные ассигнования) (детские сады, дошкольные группы при школах)».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</si>
  <si>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</si>
  <si>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</si>
  <si>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</si>
  <si>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</si>
  <si>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</si>
  <si>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</si>
  <si>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</si>
  <si>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</si>
  <si>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</si>
  <si>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</si>
  <si>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</si>
  <si>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3.1.2.12</t>
  </si>
  <si>
    <t>3.1.2.13</t>
  </si>
  <si>
    <t>«Расходы на материально-техническое оснащение муниципальных организаций (Закупка товаров, работ и услуг для обеспечения государственных (муниципальных) нужд)».</t>
  </si>
  <si>
    <t>«Субвенции на обеспечение государственных гарантий реализации прав на получение общедоступного и бесплатного общего образования, а также дополнительного образования детей в общеобразовательных учреждениях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</si>
  <si>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t>«Субвенции на обеспечение государственных гарантий реализации прав на получение общедоступного и бесплатного общего образования, а также дополнительного образования детей в общеобразовательных учреждениях (Закупка товаров, работ и услуг для обеспечения государственных (муниципальных) нужд)».</t>
  </si>
  <si>
    <t>«Мероприятия, направленные на содействие занятости населения (Закупка товаров, работ и услуг для обеспечения государственных (муниципальных) нужд)».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</si>
  <si>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(Расходы на выплаты персоналу в целях обеспечения выполнения функций осударственными (муниципальными) органами, казенными учреждениями, органами управления государственными внебюджетными фондами)».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</si>
  <si>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(Закупка товаров, работ и услуг для обеспечения государственных (муниципальных) нужд)».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</si>
  <si>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(Социальное обеспечение и иные выплаты населению)».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</si>
  <si>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(Иные бюджетные ассигнования)».</t>
  </si>
  <si>
    <t>«Расходы на обеспечение учащихся общеобразовательных учреждений молочной продукцией (Закупка товаров, работ и услуг для обеспечения государственных (муниципальных) нужд)»</t>
  </si>
  <si>
    <t>Расходы на реализацию мероприятий адресной программы капитального ремонта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</si>
  <si>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</si>
  <si>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Расходы на организацию бесплатного горячего питания обучающихся, получающих начальное общее образование в муниципальных  образовательных организациях</t>
  </si>
  <si>
    <t>Расходы на материально-техническое оснащение муниципальных общеобразовательных организаций на подготовку к новому  учебному году в условиях распространения новой коронавирусной инфекции</t>
  </si>
  <si>
    <t>Основное мероприятие 2 "Развитие общего образования"</t>
  </si>
  <si>
    <t>Основное мероприятие 3 "Развитие дополнительного образования и воспитания детей и молодежи"</t>
  </si>
  <si>
    <t>3.1.3.1</t>
  </si>
  <si>
    <t>3.1.3.2</t>
  </si>
  <si>
    <t>3.1.3.3</t>
  </si>
  <si>
    <t>«Расходы на обеспечение деятельности (оказание услуг) муниципальных учреждений в области дошкольного, общего и дополнительного образования и воспитания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фондами).</t>
  </si>
  <si>
    <t>3.1.4.1</t>
  </si>
  <si>
    <t>«Мероприятие на софинансирование капитальных вложений в объекты муниципальной собственности (Капитальные вложения в объекты государственной (муниципальной) собственности)».</t>
  </si>
  <si>
    <t>3.1.5</t>
  </si>
  <si>
    <t>3.1.6</t>
  </si>
  <si>
    <t>3.1.7</t>
  </si>
  <si>
    <t>3.1.8</t>
  </si>
  <si>
    <t>Основное мероприятие 5                   Региональный проект "Современная школа"</t>
  </si>
  <si>
    <t>Основное меропритие 6        Региональный проект "Успех каждого ребенка"</t>
  </si>
  <si>
    <t>Основное мероприятие 7       Региональный проект "Цифровая образовательная среда"</t>
  </si>
  <si>
    <t>Основное мероприятие 8       Региональный проект "Содействие занятости женщин - создание условий дошкольного образования для детей в возрасте до трех лет"</t>
  </si>
  <si>
    <t>3.2.1.1</t>
  </si>
  <si>
    <t>3.2.1.2</t>
  </si>
  <si>
    <t>3.2.1.3</t>
  </si>
  <si>
    <t>3.2.1.4</t>
  </si>
  <si>
    <t>«Выплата единовременного пособия при всех формах устройства детей, лишенных родительского попечения, в семью (Социальное обеспечение и иные выплаты населению)».</t>
  </si>
  <si>
    <t>«Осуществление отдельных государственных полномочий Воронежской области по обеспечению выплат приемной семье на содержание подопечных детей».</t>
  </si>
  <si>
    <t>«Осуществление отдельных государственных полномочий Воронежской области по обеспечению выплаты вознаграждения, причитающегося приемному родителю».</t>
  </si>
  <si>
    <t>«Субвенции на обеспечение выплат семьям опекунов на содержание подопечных детей (Социальное обеспечение и иные выплаты населению)».</t>
  </si>
  <si>
    <t>Основное мероприятие 2 "Организация и осуществление деятельности по опеке и попечительству"</t>
  </si>
  <si>
    <t>3.2.2.1</t>
  </si>
  <si>
    <t xml:space="preserve">«Осуществление отдельных государственных полномочий Воронежской области по организации и осуществлению деятельности по опеке и попечительству (Расходы на выплаты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фондами)». </t>
  </si>
  <si>
    <t>3.2.2.2</t>
  </si>
  <si>
    <t>«Осуществление отдельных государственных полномочий Воронежской области по организации и осуществлению деятельности по опеке и попечительству (Закупка товаров, работ и услуг для обеспечения государственных (муниципальных) нужд)».</t>
  </si>
  <si>
    <t>3.2.5.1</t>
  </si>
  <si>
    <t>3.2.5.2</t>
  </si>
  <si>
    <t>3.2.5.3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</si>
  <si>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"Развитие физической культуры и спорта" (ДЮСШ+отдел фк)</t>
    </r>
  </si>
  <si>
    <t>«Расходы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фондами)».</t>
  </si>
  <si>
    <t>«Расходы на обеспечение деятельности (оказание услуг) муниципальных учреждений (Закупка товаров, работ и услуг для обеспечения государственных (муниципальных) нужд)».</t>
  </si>
  <si>
    <t>«Расходы на обеспечение деятельности (оказание услуг) муниципальных учреждений (иные расходы)».</t>
  </si>
  <si>
    <t>3.2.6.1</t>
  </si>
  <si>
    <t>3.2.6.2</t>
  </si>
  <si>
    <t>3.2.6.3</t>
  </si>
  <si>
    <t>3.2.6.4</t>
  </si>
  <si>
    <t>3.2.6.5</t>
  </si>
  <si>
    <t>3.2.6.6</t>
  </si>
  <si>
    <t xml:space="preserve">Основное мероприятие 6 "Финансовое обеспечение деятельности Муниципального казенного учреждения "Управление по образованию и молодежной политике Богучарского муниципального района" </t>
  </si>
  <si>
    <t>«Расходы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(Отдел по учебно-методической работе)»</t>
  </si>
  <si>
    <t>«Расходы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(Отдел учета и отчетности)».</t>
  </si>
  <si>
    <t>«Расходы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(Отдел по хозяйственной работе)»</t>
  </si>
  <si>
    <t>«Расходы на обеспечение деятельности (оказание услуг) муниципальных учреждений (Закупка товаров, работ и услуг для обеспечения государственных (муниципальных) нужд) (Отдел по хозяйственной работе)».</t>
  </si>
  <si>
    <t>«Расходы на обеспечение деятельности (оказание услуг) муниципальных учреждений (Иные бюджетные ассигнования)(Отдел по хозяйственной работе)»</t>
  </si>
  <si>
    <t>3.2.7.1</t>
  </si>
  <si>
    <t>3.2.7.2</t>
  </si>
  <si>
    <t>3.2.7.3</t>
  </si>
  <si>
    <t>«Расходы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(МКОУ «Богучарский МУК № 1»)».</t>
  </si>
  <si>
    <t>«Расходы на обеспечение деятельности (оказание услуг) муниципальных учреждений (Закупка товаров, работ и услуг для обеспечения государственных (муниципальных) нужд) (МКОУ «Богучарский МУК № 1»)».</t>
  </si>
  <si>
    <t>«Расходы на обеспечение деятельности (оказание услуг) муниципальных учреждений (Иные бюджетные ассигнования) (МКОУ «Богучарский МУК № 1»)»</t>
  </si>
  <si>
    <t>3.2.8.1</t>
  </si>
  <si>
    <t>3.2.8.2</t>
  </si>
  <si>
    <t>3.2.8.3</t>
  </si>
  <si>
    <t>«Осуществление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 (Расходы на выплаты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</si>
  <si>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t>«Осуществление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нужд)».</t>
  </si>
  <si>
    <t>3.2.9.</t>
  </si>
  <si>
    <r>
      <rPr>
        <b/>
        <sz val="8"/>
        <rFont val="Times New Roman"/>
        <family val="1"/>
        <charset val="204"/>
      </rPr>
      <t>Основное мероприятие 9</t>
    </r>
    <r>
      <rPr>
        <sz val="8"/>
        <rFont val="Times New Roman"/>
        <family val="1"/>
        <charset val="204"/>
      </rPr>
      <t xml:space="preserve">      «Спорт-норма жизни»</t>
    </r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</si>
  <si>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"Обеспечение деятельности МКУ «Функциональный центр"</t>
    </r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</si>
  <si>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Развитие рынка труда (кадрового потенциала) на сельских территориях</t>
    </r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</si>
  <si>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Создание и развитие инфраструктуры на сельских территориях</t>
    </r>
  </si>
  <si>
    <t>5.2.2.</t>
  </si>
  <si>
    <t>5.2.3.</t>
  </si>
  <si>
    <t>1.1.6.</t>
  </si>
  <si>
    <r>
      <rPr>
        <b/>
        <sz val="8"/>
        <rFont val="Times New Roman"/>
        <family val="1"/>
        <charset val="204"/>
      </rPr>
      <t xml:space="preserve">Основное мероприятие 6  </t>
    </r>
    <r>
      <rPr>
        <sz val="8"/>
        <rFont val="Times New Roman"/>
        <family val="1"/>
        <charset val="204"/>
      </rPr>
      <t xml:space="preserve">             Оказание содействия в подготовке и проведении общероссийского голосования по вопросу одобрения изменений в Конституцию Российской Федерации, а также в информировании граждан Российской Федерации о его подготовке и проведении</t>
    </r>
  </si>
  <si>
    <t>Отчет о ходе реализации муниципальных программ (финансирование программ) Богучарского муниципального района Воронежской области за 2020 года"</t>
  </si>
  <si>
    <t>0 / 320 116  * 100 = 0,0                                    %</t>
  </si>
  <si>
    <t>В срок , установленный</t>
  </si>
  <si>
    <t>До начала очеред-ного финансового года</t>
  </si>
  <si>
    <t xml:space="preserve">Приказ финансового отдела  от 21.12.2018 № 100 "Об утверждении Порядка составления 
и ведения сводной бюджетной росписи 
районного бюджета и бюджетных росписей
главных распорядителей средств районного 
бюджета" 
</t>
  </si>
  <si>
    <t>Решение публичных слушаний в Богучарском муниципальном районе Воронежской области от 20.04.2020  № 2 "О проекте решения Совета народных депуитатов Богучарского муниципального района "Об исполнении бюджета Богучарского муниципального района за 2019 год"</t>
  </si>
  <si>
    <t>да, до 15 декабря 2020 года</t>
  </si>
  <si>
    <t xml:space="preserve">Проведение публичных слушаний по годовому отчету об исполнении районного бюджетапо и по проекту районного бюджета на очередной финансовый год и плановый период </t>
  </si>
  <si>
    <t xml:space="preserve">  Постановление администрации Богучарского муниципального района  от 23.03.2020 № 157 "О проведении публичных слушаний" назначенных на 20.04.2020  по воросу "Об исполнении бюджета Богучарского муниципального района за 2019 год". Постановление администрации Богучарского муниципального района  от 20.11.2020 № 676 "О проведении публичных слушаний" назначенных на 07.12.2020  по воросу "О проекте бюджета Богучарского района на 2021 год и на плановый период 2022 и 2023 годов" </t>
  </si>
  <si>
    <t>≤80</t>
  </si>
  <si>
    <t>Число публикаций в электронных СМИ</t>
  </si>
  <si>
    <t xml:space="preserve"> Число  включенных в  резерв муниципальных служащих.</t>
  </si>
  <si>
    <t xml:space="preserve">  Число муниципальных служащих, прошедших обучение.</t>
  </si>
  <si>
    <t>Количество рассмотренных протоколов об административных правонарушениях</t>
  </si>
  <si>
    <t>Количество созданных единых мест по принципу "Одного окна"</t>
  </si>
  <si>
    <t xml:space="preserve"> Количество заключенных соглашений с территориальными органами федеральных органов  государственной власти по Воронежской области, исполнительными органами государственной власти, органами местного самоуправления Богучарского муниципального  района Воронежской области, организациями, участвующими в предоставлении соответствующих государственных и муниципальных услуг.</t>
  </si>
  <si>
    <t>25-30</t>
  </si>
  <si>
    <t>Обеспеченность детей дошкольного возраста местами в дошкольных образовательных организациях (количество мест на 1000 детей)</t>
  </si>
  <si>
    <t>Доля детей, охваченных образовательными программами дополнительного образования, в общей численности детей и молодежи в возрасте 5-18 лет.</t>
  </si>
  <si>
    <t>Доля детей в возрасте от 5 до 18 лет, получающих услуги дополнительного образования с использованием сертификата дополнительного образования;</t>
  </si>
  <si>
    <t>23</t>
  </si>
  <si>
    <t>16</t>
  </si>
  <si>
    <t>46</t>
  </si>
  <si>
    <t>Работа оборонно-спортивного лагеря</t>
  </si>
  <si>
    <t>по состоянию на 01.01.2021 года</t>
  </si>
  <si>
    <t>1374</t>
  </si>
  <si>
    <t>Ввод (приобретение)  жилья для граждан, проживающих на сельских территориях  м.кв</t>
  </si>
  <si>
    <t xml:space="preserve">Ввод (приобретение)  жилья для граждан, проживающих на сельских территориях </t>
  </si>
  <si>
    <t>Сокращение   числа молодых семей, нуждающихся в улучшении жилищных условий, в сельской местности (нарастающим итогом)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</si>
</sst>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164" formatCode="0.0"/>
    <numFmt numFmtId="165" formatCode="0.0%"/>
    <numFmt numFmtId="166" formatCode="#,##0.0"/>
    <numFmt numFmtId="167" formatCode="0.000"/>
    <numFmt numFmtId="168" formatCode="#,##0.000"/>
  </numFmts>
  <fonts count="3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</font>
    <font>
      <b/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6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1" fontId="7" fillId="0" borderId="0" applyFont="0" applyFill="0" applyBorder="0" applyAlignment="0" applyProtection="0"/>
    <xf numFmtId="0" fontId="7" fillId="0" borderId="0"/>
  </cellStyleXfs>
  <cellXfs count="60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Border="1" applyAlignment="1"/>
    <xf numFmtId="49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1" fontId="18" fillId="3" borderId="9" xfId="0" applyNumberFormat="1" applyFont="1" applyFill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2" fontId="18" fillId="4" borderId="3" xfId="0" applyNumberFormat="1" applyFont="1" applyFill="1" applyBorder="1" applyAlignment="1">
      <alignment horizontal="center" vertical="center" wrapText="1"/>
    </xf>
    <xf numFmtId="1" fontId="18" fillId="4" borderId="3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10" fontId="21" fillId="2" borderId="3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21" fillId="2" borderId="3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" fontId="21" fillId="2" borderId="3" xfId="0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0" fillId="0" borderId="9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65" fontId="20" fillId="4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10" fontId="20" fillId="4" borderId="1" xfId="0" applyNumberFormat="1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9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9" fontId="20" fillId="2" borderId="1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0" fontId="20" fillId="2" borderId="1" xfId="0" applyNumberFormat="1" applyFont="1" applyFill="1" applyBorder="1" applyAlignment="1">
      <alignment horizontal="center" vertical="center" wrapText="1"/>
    </xf>
    <xf numFmtId="2" fontId="20" fillId="2" borderId="9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167" fontId="20" fillId="4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1" fontId="20" fillId="2" borderId="9" xfId="0" applyNumberFormat="1" applyFont="1" applyFill="1" applyBorder="1" applyAlignment="1">
      <alignment horizontal="center" vertical="center" wrapText="1"/>
    </xf>
    <xf numFmtId="1" fontId="18" fillId="2" borderId="9" xfId="0" applyNumberFormat="1" applyFont="1" applyFill="1" applyBorder="1" applyAlignment="1">
      <alignment horizontal="center" vertical="center" wrapText="1"/>
    </xf>
    <xf numFmtId="164" fontId="20" fillId="2" borderId="7" xfId="0" applyNumberFormat="1" applyFont="1" applyFill="1" applyBorder="1" applyAlignment="1">
      <alignment horizontal="center" vertical="center" wrapText="1"/>
    </xf>
    <xf numFmtId="1" fontId="20" fillId="2" borderId="3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 applyProtection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2" fontId="18" fillId="4" borderId="9" xfId="0" applyNumberFormat="1" applyFont="1" applyFill="1" applyBorder="1" applyAlignment="1">
      <alignment horizontal="center" vertical="center" wrapText="1"/>
    </xf>
    <xf numFmtId="165" fontId="20" fillId="4" borderId="3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20" fillId="5" borderId="1" xfId="1" applyNumberFormat="1" applyFont="1" applyFill="1" applyBorder="1" applyAlignment="1">
      <alignment horizontal="center" vertical="center" wrapText="1"/>
    </xf>
    <xf numFmtId="3" fontId="20" fillId="5" borderId="1" xfId="1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" fontId="18" fillId="0" borderId="9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20" fillId="4" borderId="3" xfId="0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4" fontId="26" fillId="0" borderId="6" xfId="0" applyNumberFormat="1" applyFont="1" applyBorder="1" applyAlignment="1">
      <alignment horizontal="center" vertical="center" wrapText="1"/>
    </xf>
    <xf numFmtId="1" fontId="23" fillId="0" borderId="9" xfId="0" applyNumberFormat="1" applyFont="1" applyFill="1" applyBorder="1" applyAlignment="1">
      <alignment horizontal="center" vertical="center" wrapText="1"/>
    </xf>
    <xf numFmtId="1" fontId="23" fillId="2" borderId="9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7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left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left" vertical="center" wrapText="1"/>
    </xf>
    <xf numFmtId="3" fontId="20" fillId="2" borderId="3" xfId="0" applyNumberFormat="1" applyFont="1" applyFill="1" applyBorder="1" applyAlignment="1">
      <alignment horizontal="left" vertical="center" wrapText="1"/>
    </xf>
    <xf numFmtId="2" fontId="20" fillId="4" borderId="1" xfId="0" applyNumberFormat="1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 wrapText="1"/>
    </xf>
    <xf numFmtId="1" fontId="23" fillId="4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" fontId="18" fillId="2" borderId="9" xfId="0" applyNumberFormat="1" applyFont="1" applyFill="1" applyBorder="1" applyAlignment="1">
      <alignment horizontal="right" wrapText="1"/>
    </xf>
    <xf numFmtId="164" fontId="18" fillId="2" borderId="9" xfId="0" applyNumberFormat="1" applyFont="1" applyFill="1" applyBorder="1" applyAlignment="1">
      <alignment horizontal="right" wrapText="1"/>
    </xf>
    <xf numFmtId="0" fontId="20" fillId="0" borderId="1" xfId="0" applyFont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1" fontId="20" fillId="2" borderId="1" xfId="0" applyNumberFormat="1" applyFont="1" applyFill="1" applyBorder="1" applyAlignment="1">
      <alignment horizontal="left" vertical="top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0" fontId="21" fillId="2" borderId="1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wrapText="1"/>
    </xf>
    <xf numFmtId="164" fontId="18" fillId="2" borderId="1" xfId="0" applyNumberFormat="1" applyFont="1" applyFill="1" applyBorder="1" applyAlignment="1">
      <alignment horizontal="right" wrapText="1"/>
    </xf>
    <xf numFmtId="1" fontId="23" fillId="2" borderId="9" xfId="0" applyNumberFormat="1" applyFont="1" applyFill="1" applyBorder="1" applyAlignment="1">
      <alignment horizontal="right" wrapText="1"/>
    </xf>
    <xf numFmtId="1" fontId="23" fillId="0" borderId="9" xfId="0" applyNumberFormat="1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left" vertical="center" wrapText="1"/>
    </xf>
    <xf numFmtId="3" fontId="20" fillId="2" borderId="3" xfId="0" applyNumberFormat="1" applyFont="1" applyFill="1" applyBorder="1" applyAlignment="1">
      <alignment horizontal="center" vertical="top" wrapText="1"/>
    </xf>
    <xf numFmtId="2" fontId="20" fillId="2" borderId="1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1" fontId="20" fillId="2" borderId="9" xfId="0" applyNumberFormat="1" applyFont="1" applyFill="1" applyBorder="1" applyAlignment="1">
      <alignment horizontal="left" vertical="top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9" fillId="0" borderId="0" xfId="0" applyFont="1"/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top"/>
    </xf>
    <xf numFmtId="0" fontId="31" fillId="5" borderId="1" xfId="0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left" vertical="top" wrapText="1"/>
    </xf>
    <xf numFmtId="0" fontId="0" fillId="0" borderId="1" xfId="0" applyBorder="1"/>
    <xf numFmtId="4" fontId="20" fillId="2" borderId="3" xfId="0" applyNumberFormat="1" applyFont="1" applyFill="1" applyBorder="1" applyAlignment="1">
      <alignment horizontal="center" vertical="center" wrapText="1"/>
    </xf>
    <xf numFmtId="1" fontId="20" fillId="2" borderId="10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" fontId="23" fillId="2" borderId="11" xfId="0" applyNumberFormat="1" applyFont="1" applyFill="1" applyBorder="1" applyAlignment="1">
      <alignment wrapText="1"/>
    </xf>
    <xf numFmtId="2" fontId="18" fillId="2" borderId="11" xfId="0" applyNumberFormat="1" applyFont="1" applyFill="1" applyBorder="1" applyAlignment="1">
      <alignment horizontal="right" wrapText="1"/>
    </xf>
    <xf numFmtId="1" fontId="18" fillId="2" borderId="11" xfId="0" applyNumberFormat="1" applyFont="1" applyFill="1" applyBorder="1" applyAlignment="1">
      <alignment horizontal="right" wrapText="1"/>
    </xf>
    <xf numFmtId="0" fontId="20" fillId="0" borderId="3" xfId="0" applyFont="1" applyBorder="1" applyAlignment="1">
      <alignment horizontal="left" vertical="top" wrapText="1"/>
    </xf>
    <xf numFmtId="164" fontId="20" fillId="2" borderId="1" xfId="0" applyNumberFormat="1" applyFont="1" applyFill="1" applyBorder="1" applyAlignment="1">
      <alignment horizontal="left" vertical="top" wrapText="1"/>
    </xf>
    <xf numFmtId="1" fontId="23" fillId="2" borderId="11" xfId="0" applyNumberFormat="1" applyFont="1" applyFill="1" applyBorder="1" applyAlignment="1">
      <alignment horizontal="center" wrapText="1"/>
    </xf>
    <xf numFmtId="164" fontId="18" fillId="2" borderId="11" xfId="0" applyNumberFormat="1" applyFont="1" applyFill="1" applyBorder="1" applyAlignment="1">
      <alignment horizontal="right" wrapText="1"/>
    </xf>
    <xf numFmtId="164" fontId="18" fillId="2" borderId="8" xfId="0" applyNumberFormat="1" applyFont="1" applyFill="1" applyBorder="1" applyAlignment="1">
      <alignment horizontal="right" wrapText="1"/>
    </xf>
    <xf numFmtId="3" fontId="20" fillId="0" borderId="3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167" fontId="18" fillId="2" borderId="3" xfId="0" applyNumberFormat="1" applyFont="1" applyFill="1" applyBorder="1" applyAlignment="1">
      <alignment horizontal="center" vertical="center" wrapText="1"/>
    </xf>
    <xf numFmtId="167" fontId="20" fillId="2" borderId="3" xfId="0" applyNumberFormat="1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167" fontId="18" fillId="2" borderId="12" xfId="0" applyNumberFormat="1" applyFont="1" applyFill="1" applyBorder="1" applyAlignment="1">
      <alignment horizontal="center" vertical="center" wrapText="1"/>
    </xf>
    <xf numFmtId="2" fontId="20" fillId="2" borderId="12" xfId="0" applyNumberFormat="1" applyFont="1" applyFill="1" applyBorder="1" applyAlignment="1">
      <alignment horizontal="center" vertical="center" wrapText="1"/>
    </xf>
    <xf numFmtId="167" fontId="20" fillId="2" borderId="12" xfId="0" applyNumberFormat="1" applyFont="1" applyFill="1" applyBorder="1" applyAlignment="1">
      <alignment horizontal="center" vertical="center" wrapText="1"/>
    </xf>
    <xf numFmtId="1" fontId="20" fillId="2" borderId="12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1" fontId="20" fillId="2" borderId="7" xfId="0" applyNumberFormat="1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1" fontId="23" fillId="0" borderId="1" xfId="0" applyNumberFormat="1" applyFont="1" applyFill="1" applyBorder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left" vertical="top" wrapText="1"/>
    </xf>
    <xf numFmtId="1" fontId="23" fillId="0" borderId="9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left" vertical="center" wrapText="1"/>
    </xf>
    <xf numFmtId="3" fontId="18" fillId="0" borderId="3" xfId="0" applyNumberFormat="1" applyFont="1" applyFill="1" applyBorder="1" applyAlignment="1">
      <alignment horizontal="left" vertical="center" wrapText="1"/>
    </xf>
    <xf numFmtId="3" fontId="20" fillId="0" borderId="3" xfId="0" applyNumberFormat="1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18" fillId="4" borderId="3" xfId="0" applyNumberFormat="1" applyFont="1" applyFill="1" applyBorder="1" applyAlignment="1">
      <alignment horizontal="center" vertical="center" wrapText="1"/>
    </xf>
    <xf numFmtId="1" fontId="18" fillId="4" borderId="3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2" fontId="20" fillId="2" borderId="8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left" vertical="center" wrapText="1"/>
    </xf>
    <xf numFmtId="3" fontId="18" fillId="2" borderId="3" xfId="0" applyNumberFormat="1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4" fontId="18" fillId="3" borderId="9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wrapText="1"/>
    </xf>
    <xf numFmtId="3" fontId="18" fillId="4" borderId="3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1" fontId="20" fillId="2" borderId="3" xfId="0" applyNumberFormat="1" applyFont="1" applyFill="1" applyBorder="1" applyAlignment="1">
      <alignment horizontal="center" vertical="center" wrapText="1"/>
    </xf>
    <xf numFmtId="1" fontId="20" fillId="2" borderId="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164" fontId="20" fillId="2" borderId="3" xfId="0" applyNumberFormat="1" applyFont="1" applyFill="1" applyBorder="1" applyAlignment="1">
      <alignment horizontal="center" vertical="center" wrapText="1"/>
    </xf>
    <xf numFmtId="3" fontId="20" fillId="0" borderId="13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1" fontId="20" fillId="2" borderId="4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left" vertical="center" wrapText="1"/>
    </xf>
    <xf numFmtId="2" fontId="20" fillId="0" borderId="8" xfId="0" applyNumberFormat="1" applyFont="1" applyFill="1" applyBorder="1" applyAlignment="1">
      <alignment horizontal="left" vertical="center" wrapText="1"/>
    </xf>
    <xf numFmtId="2" fontId="20" fillId="0" borderId="8" xfId="0" applyNumberFormat="1" applyFont="1" applyFill="1" applyBorder="1" applyAlignment="1">
      <alignment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left" vertical="center" wrapText="1"/>
    </xf>
    <xf numFmtId="49" fontId="20" fillId="0" borderId="3" xfId="0" quotePrefix="1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left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left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2" fontId="20" fillId="2" borderId="1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168" fontId="20" fillId="2" borderId="1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1" fontId="23" fillId="0" borderId="3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4" fontId="30" fillId="0" borderId="1" xfId="0" applyNumberFormat="1" applyFont="1" applyBorder="1" applyAlignment="1">
      <alignment vertical="center" wrapText="1"/>
    </xf>
    <xf numFmtId="2" fontId="20" fillId="0" borderId="1" xfId="0" applyNumberFormat="1" applyFont="1" applyFill="1" applyBorder="1" applyAlignment="1">
      <alignment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3" fontId="20" fillId="0" borderId="8" xfId="0" applyNumberFormat="1" applyFont="1" applyFill="1" applyBorder="1" applyAlignment="1">
      <alignment horizontal="center" vertical="center" wrapText="1"/>
    </xf>
    <xf numFmtId="2" fontId="18" fillId="2" borderId="3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20" fillId="2" borderId="10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3" fontId="18" fillId="2" borderId="3" xfId="0" applyNumberFormat="1" applyFont="1" applyFill="1" applyBorder="1" applyAlignment="1">
      <alignment horizontal="left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166" fontId="20" fillId="0" borderId="1" xfId="1" applyNumberFormat="1" applyFont="1" applyFill="1" applyBorder="1" applyAlignment="1">
      <alignment horizontal="center" vertical="center" wrapText="1"/>
    </xf>
    <xf numFmtId="10" fontId="21" fillId="2" borderId="3" xfId="0" applyNumberFormat="1" applyFont="1" applyFill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166" fontId="20" fillId="0" borderId="3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4" fontId="21" fillId="0" borderId="3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top" wrapText="1"/>
    </xf>
    <xf numFmtId="14" fontId="21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top" wrapText="1"/>
    </xf>
    <xf numFmtId="3" fontId="20" fillId="0" borderId="3" xfId="0" applyNumberFormat="1" applyFont="1" applyFill="1" applyBorder="1" applyAlignment="1">
      <alignment vertical="center" wrapText="1"/>
    </xf>
    <xf numFmtId="3" fontId="20" fillId="0" borderId="8" xfId="0" applyNumberFormat="1" applyFont="1" applyFill="1" applyBorder="1" applyAlignment="1">
      <alignment vertical="center" wrapText="1"/>
    </xf>
    <xf numFmtId="2" fontId="20" fillId="0" borderId="3" xfId="0" applyNumberFormat="1" applyFont="1" applyFill="1" applyBorder="1" applyAlignment="1">
      <alignment vertical="center" wrapText="1"/>
    </xf>
    <xf numFmtId="2" fontId="22" fillId="0" borderId="3" xfId="0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wrapText="1"/>
    </xf>
    <xf numFmtId="0" fontId="20" fillId="0" borderId="1" xfId="0" quotePrefix="1" applyFont="1" applyBorder="1" applyAlignment="1">
      <alignment horizontal="left" wrapText="1"/>
    </xf>
    <xf numFmtId="0" fontId="20" fillId="0" borderId="1" xfId="0" quotePrefix="1" applyFont="1" applyBorder="1" applyAlignment="1">
      <alignment horizontal="left"/>
    </xf>
    <xf numFmtId="0" fontId="20" fillId="0" borderId="3" xfId="0" applyFont="1" applyBorder="1" applyAlignment="1">
      <alignment horizontal="left" wrapText="1"/>
    </xf>
    <xf numFmtId="0" fontId="30" fillId="2" borderId="3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justify"/>
    </xf>
    <xf numFmtId="3" fontId="21" fillId="0" borderId="3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0" fontId="20" fillId="4" borderId="8" xfId="0" applyNumberFormat="1" applyFont="1" applyFill="1" applyBorder="1" applyAlignment="1">
      <alignment horizontal="center" vertical="center" wrapText="1"/>
    </xf>
    <xf numFmtId="165" fontId="20" fillId="4" borderId="8" xfId="0" applyNumberFormat="1" applyFont="1" applyFill="1" applyBorder="1" applyAlignment="1">
      <alignment horizontal="center" vertical="center" wrapText="1"/>
    </xf>
    <xf numFmtId="164" fontId="18" fillId="4" borderId="8" xfId="0" applyNumberFormat="1" applyFont="1" applyFill="1" applyBorder="1" applyAlignment="1">
      <alignment horizontal="center" vertical="center" wrapText="1"/>
    </xf>
    <xf numFmtId="1" fontId="20" fillId="2" borderId="7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165" fontId="20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4" fontId="18" fillId="2" borderId="8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3" fontId="20" fillId="0" borderId="8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left" vertical="center" wrapText="1"/>
    </xf>
    <xf numFmtId="3" fontId="20" fillId="2" borderId="5" xfId="0" applyNumberFormat="1" applyFont="1" applyFill="1" applyBorder="1" applyAlignment="1">
      <alignment horizontal="left" vertical="center" wrapText="1"/>
    </xf>
    <xf numFmtId="3" fontId="20" fillId="2" borderId="8" xfId="0" applyNumberFormat="1" applyFont="1" applyFill="1" applyBorder="1" applyAlignment="1">
      <alignment horizontal="left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center" vertical="center" wrapText="1"/>
    </xf>
    <xf numFmtId="2" fontId="18" fillId="2" borderId="3" xfId="0" applyNumberFormat="1" applyFont="1" applyFill="1" applyBorder="1" applyAlignment="1">
      <alignment horizontal="center" vertical="center" wrapText="1"/>
    </xf>
    <xf numFmtId="2" fontId="18" fillId="2" borderId="5" xfId="0" applyNumberFormat="1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left" vertical="center" wrapText="1"/>
    </xf>
    <xf numFmtId="3" fontId="18" fillId="2" borderId="8" xfId="0" applyNumberFormat="1" applyFont="1" applyFill="1" applyBorder="1" applyAlignment="1">
      <alignment horizontal="left" vertical="center" wrapText="1"/>
    </xf>
    <xf numFmtId="166" fontId="20" fillId="0" borderId="3" xfId="0" applyNumberFormat="1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166" fontId="20" fillId="0" borderId="8" xfId="0" applyNumberFormat="1" applyFont="1" applyFill="1" applyBorder="1" applyAlignment="1">
      <alignment horizontal="center" vertical="center" wrapText="1"/>
    </xf>
    <xf numFmtId="4" fontId="20" fillId="0" borderId="3" xfId="1" applyNumberFormat="1" applyFont="1" applyFill="1" applyBorder="1" applyAlignment="1">
      <alignment horizontal="center" vertical="center" wrapText="1"/>
    </xf>
    <xf numFmtId="4" fontId="20" fillId="0" borderId="5" xfId="1" applyNumberFormat="1" applyFont="1" applyFill="1" applyBorder="1" applyAlignment="1">
      <alignment horizontal="center" vertical="center" wrapText="1"/>
    </xf>
    <xf numFmtId="4" fontId="20" fillId="0" borderId="8" xfId="1" applyNumberFormat="1" applyFont="1" applyFill="1" applyBorder="1" applyAlignment="1">
      <alignment horizontal="center" vertical="center" wrapText="1"/>
    </xf>
    <xf numFmtId="166" fontId="20" fillId="0" borderId="3" xfId="1" applyNumberFormat="1" applyFont="1" applyFill="1" applyBorder="1" applyAlignment="1">
      <alignment horizontal="center" vertical="center" wrapText="1"/>
    </xf>
    <xf numFmtId="166" fontId="20" fillId="0" borderId="5" xfId="1" applyNumberFormat="1" applyFont="1" applyFill="1" applyBorder="1" applyAlignment="1">
      <alignment horizontal="center" vertical="center" wrapText="1"/>
    </xf>
    <xf numFmtId="166" fontId="20" fillId="0" borderId="8" xfId="1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/>
    </xf>
    <xf numFmtId="1" fontId="20" fillId="0" borderId="8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4" fontId="20" fillId="0" borderId="8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2" fontId="20" fillId="0" borderId="8" xfId="0" applyNumberFormat="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166" fontId="22" fillId="2" borderId="3" xfId="0" applyNumberFormat="1" applyFont="1" applyFill="1" applyBorder="1" applyAlignment="1" applyProtection="1">
      <alignment horizontal="center" vertical="center" wrapText="1"/>
    </xf>
    <xf numFmtId="166" fontId="22" fillId="2" borderId="5" xfId="0" applyNumberFormat="1" applyFont="1" applyFill="1" applyBorder="1" applyAlignment="1" applyProtection="1">
      <alignment horizontal="center" vertical="center" wrapText="1"/>
    </xf>
    <xf numFmtId="166" fontId="22" fillId="2" borderId="8" xfId="0" applyNumberFormat="1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1" fontId="20" fillId="2" borderId="3" xfId="0" applyNumberFormat="1" applyFont="1" applyFill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1" fontId="20" fillId="2" borderId="8" xfId="0" applyNumberFormat="1" applyFont="1" applyFill="1" applyBorder="1" applyAlignment="1">
      <alignment horizontal="center" vertical="center" wrapText="1"/>
    </xf>
    <xf numFmtId="3" fontId="18" fillId="2" borderId="13" xfId="0" applyNumberFormat="1" applyFont="1" applyFill="1" applyBorder="1" applyAlignment="1">
      <alignment horizontal="center" vertical="center" wrapText="1"/>
    </xf>
    <xf numFmtId="3" fontId="18" fillId="2" borderId="15" xfId="0" applyNumberFormat="1" applyFont="1" applyFill="1" applyBorder="1" applyAlignment="1">
      <alignment horizontal="center" vertical="center" wrapText="1"/>
    </xf>
    <xf numFmtId="3" fontId="18" fillId="2" borderId="14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2" fontId="20" fillId="2" borderId="8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1" fontId="23" fillId="2" borderId="3" xfId="0" applyNumberFormat="1" applyFont="1" applyFill="1" applyBorder="1" applyAlignment="1">
      <alignment horizontal="center" vertical="center" wrapText="1"/>
    </xf>
    <xf numFmtId="1" fontId="23" fillId="2" borderId="8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20" fillId="2" borderId="15" xfId="0" applyNumberFormat="1" applyFont="1" applyFill="1" applyBorder="1" applyAlignment="1">
      <alignment horizontal="center" vertical="center" wrapText="1"/>
    </xf>
    <xf numFmtId="3" fontId="20" fillId="2" borderId="1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20" fillId="2" borderId="10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164" fontId="23" fillId="2" borderId="3" xfId="0" applyNumberFormat="1" applyFont="1" applyFill="1" applyBorder="1" applyAlignment="1">
      <alignment horizontal="center" vertical="center" wrapText="1"/>
    </xf>
    <xf numFmtId="164" fontId="23" fillId="2" borderId="8" xfId="0" applyNumberFormat="1" applyFont="1" applyFill="1" applyBorder="1" applyAlignment="1">
      <alignment horizontal="center" vertical="center" wrapText="1"/>
    </xf>
    <xf numFmtId="2" fontId="23" fillId="2" borderId="3" xfId="0" applyNumberFormat="1" applyFont="1" applyFill="1" applyBorder="1" applyAlignment="1">
      <alignment horizontal="center" vertical="center" wrapText="1"/>
    </xf>
    <xf numFmtId="2" fontId="23" fillId="2" borderId="5" xfId="0" applyNumberFormat="1" applyFont="1" applyFill="1" applyBorder="1" applyAlignment="1">
      <alignment horizontal="center" vertical="center" wrapText="1"/>
    </xf>
    <xf numFmtId="2" fontId="23" fillId="2" borderId="8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3" fontId="20" fillId="2" borderId="5" xfId="0" applyNumberFormat="1" applyFont="1" applyFill="1" applyBorder="1" applyAlignment="1">
      <alignment horizontal="center" vertical="center" wrapText="1"/>
    </xf>
    <xf numFmtId="3" fontId="20" fillId="2" borderId="8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left" vertical="center" wrapText="1"/>
    </xf>
    <xf numFmtId="3" fontId="20" fillId="0" borderId="5" xfId="0" applyNumberFormat="1" applyFont="1" applyFill="1" applyBorder="1" applyAlignment="1">
      <alignment horizontal="left" vertical="center" wrapText="1"/>
    </xf>
    <xf numFmtId="3" fontId="20" fillId="0" borderId="8" xfId="0" applyNumberFormat="1" applyFont="1" applyFill="1" applyBorder="1" applyAlignment="1">
      <alignment horizontal="left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1" fontId="20" fillId="0" borderId="13" xfId="0" applyNumberFormat="1" applyFont="1" applyFill="1" applyBorder="1" applyAlignment="1">
      <alignment horizontal="center" vertical="center" wrapText="1"/>
    </xf>
    <xf numFmtId="1" fontId="20" fillId="0" borderId="14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2" fontId="20" fillId="0" borderId="8" xfId="0" applyNumberFormat="1" applyFont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1" fontId="18" fillId="2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>
      <alignment horizontal="center" vertical="center" wrapText="1"/>
    </xf>
    <xf numFmtId="2" fontId="18" fillId="4" borderId="5" xfId="0" applyNumberFormat="1" applyFont="1" applyFill="1" applyBorder="1" applyAlignment="1">
      <alignment horizontal="center" vertical="center" wrapText="1"/>
    </xf>
    <xf numFmtId="2" fontId="18" fillId="4" borderId="8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64" fontId="18" fillId="2" borderId="8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3" fontId="18" fillId="4" borderId="8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3" fontId="18" fillId="4" borderId="5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4" fontId="18" fillId="4" borderId="3" xfId="0" applyNumberFormat="1" applyFont="1" applyFill="1" applyBorder="1" applyAlignment="1">
      <alignment horizontal="center" vertical="center" wrapText="1"/>
    </xf>
    <xf numFmtId="4" fontId="18" fillId="4" borderId="5" xfId="0" applyNumberFormat="1" applyFont="1" applyFill="1" applyBorder="1" applyAlignment="1">
      <alignment horizontal="center" vertical="center" wrapText="1"/>
    </xf>
    <xf numFmtId="4" fontId="18" fillId="4" borderId="8" xfId="0" applyNumberFormat="1" applyFont="1" applyFill="1" applyBorder="1" applyAlignment="1">
      <alignment horizontal="center" vertical="center" wrapText="1"/>
    </xf>
    <xf numFmtId="2" fontId="18" fillId="4" borderId="3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center" wrapText="1"/>
    </xf>
    <xf numFmtId="10" fontId="23" fillId="2" borderId="3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3" fontId="20" fillId="4" borderId="3" xfId="0" applyNumberFormat="1" applyFont="1" applyFill="1" applyBorder="1" applyAlignment="1">
      <alignment horizontal="center" vertical="center" wrapText="1"/>
    </xf>
    <xf numFmtId="3" fontId="20" fillId="4" borderId="5" xfId="0" applyNumberFormat="1" applyFont="1" applyFill="1" applyBorder="1" applyAlignment="1">
      <alignment horizontal="center" vertical="center" wrapText="1"/>
    </xf>
    <xf numFmtId="3" fontId="20" fillId="4" borderId="8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left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5" fontId="20" fillId="2" borderId="3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20" fillId="2" borderId="3" xfId="0" applyNumberFormat="1" applyFont="1" applyFill="1" applyBorder="1" applyAlignment="1">
      <alignment horizontal="center" vertical="center" wrapText="1"/>
    </xf>
    <xf numFmtId="1" fontId="18" fillId="4" borderId="3" xfId="0" applyNumberFormat="1" applyFont="1" applyFill="1" applyBorder="1" applyAlignment="1">
      <alignment horizontal="center" vertical="center" wrapText="1"/>
    </xf>
    <xf numFmtId="1" fontId="18" fillId="4" borderId="5" xfId="0" applyNumberFormat="1" applyFont="1" applyFill="1" applyBorder="1" applyAlignment="1">
      <alignment horizontal="center" vertical="center" wrapText="1"/>
    </xf>
    <xf numFmtId="1" fontId="13" fillId="4" borderId="8" xfId="0" applyNumberFormat="1" applyFont="1" applyFill="1" applyBorder="1" applyAlignment="1">
      <alignment horizontal="center" vertical="center" wrapText="1"/>
    </xf>
    <xf numFmtId="164" fontId="18" fillId="4" borderId="3" xfId="0" applyNumberFormat="1" applyFont="1" applyFill="1" applyBorder="1" applyAlignment="1">
      <alignment horizontal="center" vertical="center" wrapText="1"/>
    </xf>
    <xf numFmtId="164" fontId="18" fillId="4" borderId="5" xfId="0" applyNumberFormat="1" applyFont="1" applyFill="1" applyBorder="1" applyAlignment="1">
      <alignment horizontal="center" vertical="center" wrapText="1"/>
    </xf>
    <xf numFmtId="3" fontId="20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3" fontId="20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center" vertical="center" wrapText="1"/>
    </xf>
    <xf numFmtId="3" fontId="20" fillId="0" borderId="15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" fontId="30" fillId="0" borderId="3" xfId="0" applyNumberFormat="1" applyFont="1" applyBorder="1" applyAlignment="1">
      <alignment horizontal="center" vertical="center" wrapText="1"/>
    </xf>
    <xf numFmtId="4" fontId="30" fillId="0" borderId="8" xfId="0" applyNumberFormat="1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[0]" xfId="1" builtin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view="pageBreakPreview" zoomScaleSheetLayoutView="100" workbookViewId="0">
      <selection activeCell="D8" sqref="D8"/>
    </sheetView>
  </sheetViews>
  <sheetFormatPr defaultRowHeight="15"/>
  <cols>
    <col min="1" max="1" width="6.42578125" customWidth="1"/>
    <col min="2" max="2" width="34" customWidth="1"/>
    <col min="3" max="3" width="22.5703125" customWidth="1"/>
    <col min="4" max="4" width="35.28515625" customWidth="1"/>
    <col min="5" max="5" width="34.7109375" customWidth="1"/>
    <col min="6" max="6" width="29" customWidth="1"/>
    <col min="7" max="7" width="14.42578125" customWidth="1"/>
  </cols>
  <sheetData>
    <row r="1" spans="1:8" ht="15.75">
      <c r="A1" s="12"/>
      <c r="B1" s="11"/>
      <c r="C1" s="9"/>
      <c r="D1" s="9"/>
      <c r="E1" s="9"/>
      <c r="F1" s="10"/>
      <c r="G1" s="9"/>
    </row>
    <row r="2" spans="1:8" ht="15.75" customHeight="1">
      <c r="A2" s="387" t="s">
        <v>34</v>
      </c>
      <c r="B2" s="388"/>
      <c r="C2" s="388"/>
      <c r="D2" s="388"/>
      <c r="E2" s="388"/>
      <c r="F2" s="388"/>
      <c r="G2" s="388"/>
    </row>
    <row r="3" spans="1:8" ht="18" customHeight="1">
      <c r="A3" s="387" t="s">
        <v>33</v>
      </c>
      <c r="B3" s="388"/>
      <c r="C3" s="388"/>
      <c r="D3" s="388"/>
      <c r="E3" s="388"/>
      <c r="F3" s="388"/>
      <c r="G3" s="388"/>
    </row>
    <row r="4" spans="1:8" ht="18.75" customHeight="1">
      <c r="E4" s="389" t="s">
        <v>316</v>
      </c>
      <c r="F4" s="389"/>
      <c r="G4" s="389"/>
    </row>
    <row r="5" spans="1:8" ht="66" customHeight="1">
      <c r="A5" s="8" t="s">
        <v>32</v>
      </c>
      <c r="B5" s="7" t="s">
        <v>31</v>
      </c>
      <c r="C5" s="7" t="s">
        <v>30</v>
      </c>
      <c r="D5" s="7" t="s">
        <v>29</v>
      </c>
      <c r="E5" s="7" t="s">
        <v>28</v>
      </c>
      <c r="F5" s="7" t="s">
        <v>27</v>
      </c>
      <c r="G5" s="7" t="s">
        <v>26</v>
      </c>
    </row>
    <row r="6" spans="1:8" ht="12.75" customHeight="1">
      <c r="A6" s="8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8" ht="106.5" customHeight="1">
      <c r="A7" s="182">
        <v>1</v>
      </c>
      <c r="B7" s="183" t="s">
        <v>25</v>
      </c>
      <c r="C7" s="4" t="s">
        <v>238</v>
      </c>
      <c r="D7" s="183" t="s">
        <v>364</v>
      </c>
      <c r="E7" s="14" t="s">
        <v>24</v>
      </c>
      <c r="F7" s="233">
        <v>102524.7</v>
      </c>
      <c r="G7" s="14"/>
    </row>
    <row r="8" spans="1:8" ht="91.5" customHeight="1">
      <c r="A8" s="182">
        <v>2</v>
      </c>
      <c r="B8" s="183" t="s">
        <v>23</v>
      </c>
      <c r="C8" s="4" t="s">
        <v>238</v>
      </c>
      <c r="D8" s="183" t="s">
        <v>365</v>
      </c>
      <c r="E8" s="14" t="s">
        <v>22</v>
      </c>
      <c r="F8" s="181">
        <v>77248</v>
      </c>
      <c r="G8" s="14"/>
    </row>
    <row r="9" spans="1:8" ht="93.75" customHeight="1">
      <c r="A9" s="184">
        <v>3</v>
      </c>
      <c r="B9" s="183" t="s">
        <v>21</v>
      </c>
      <c r="C9" s="4" t="s">
        <v>363</v>
      </c>
      <c r="D9" s="183" t="s">
        <v>366</v>
      </c>
      <c r="E9" s="14" t="s">
        <v>20</v>
      </c>
      <c r="F9" s="233">
        <v>152993.4</v>
      </c>
      <c r="G9" s="14"/>
    </row>
    <row r="10" spans="1:8" ht="152.25" customHeight="1">
      <c r="A10" s="182">
        <v>4</v>
      </c>
      <c r="B10" s="183" t="s">
        <v>19</v>
      </c>
      <c r="C10" s="4" t="s">
        <v>238</v>
      </c>
      <c r="D10" s="183" t="s">
        <v>367</v>
      </c>
      <c r="E10" s="14" t="s">
        <v>18</v>
      </c>
      <c r="F10" s="181">
        <v>27670.7</v>
      </c>
      <c r="G10" s="14"/>
    </row>
    <row r="11" spans="1:8" ht="101.25" customHeight="1">
      <c r="A11" s="182">
        <v>5</v>
      </c>
      <c r="B11" s="183" t="s">
        <v>362</v>
      </c>
      <c r="C11" s="4" t="s">
        <v>342</v>
      </c>
      <c r="D11" s="183" t="s">
        <v>368</v>
      </c>
      <c r="E11" s="14" t="s">
        <v>17</v>
      </c>
      <c r="F11" s="234">
        <v>6413.8</v>
      </c>
      <c r="G11" s="14"/>
    </row>
    <row r="12" spans="1:8" ht="99" customHeight="1">
      <c r="A12" s="184">
        <v>6</v>
      </c>
      <c r="B12" s="180" t="s">
        <v>343</v>
      </c>
      <c r="C12" s="4" t="s">
        <v>275</v>
      </c>
      <c r="D12" s="180" t="s">
        <v>330</v>
      </c>
      <c r="E12" s="14" t="s">
        <v>16</v>
      </c>
      <c r="F12" s="181">
        <v>51716</v>
      </c>
      <c r="G12" s="14"/>
      <c r="H12" s="5"/>
    </row>
    <row r="13" spans="1:8" ht="111" customHeight="1">
      <c r="A13" s="182">
        <v>7</v>
      </c>
      <c r="B13" s="180" t="s">
        <v>344</v>
      </c>
      <c r="C13" s="4" t="s">
        <v>238</v>
      </c>
      <c r="D13" s="180" t="s">
        <v>247</v>
      </c>
      <c r="E13" s="14" t="s">
        <v>15</v>
      </c>
      <c r="F13" s="13">
        <v>9661.1</v>
      </c>
      <c r="G13" s="1"/>
    </row>
    <row r="14" spans="1:8" ht="86.25" customHeight="1">
      <c r="A14" s="182">
        <v>8</v>
      </c>
      <c r="B14" s="3" t="s">
        <v>35</v>
      </c>
      <c r="C14" s="6" t="s">
        <v>5</v>
      </c>
      <c r="D14" s="180" t="s">
        <v>248</v>
      </c>
      <c r="E14" s="1" t="s">
        <v>15</v>
      </c>
      <c r="F14" s="13">
        <v>58</v>
      </c>
      <c r="G14" s="1"/>
    </row>
    <row r="15" spans="1:8" ht="111" customHeight="1">
      <c r="A15" s="184">
        <v>9</v>
      </c>
      <c r="B15" s="3" t="s">
        <v>345</v>
      </c>
      <c r="C15" s="4" t="s">
        <v>238</v>
      </c>
      <c r="D15" s="180" t="s">
        <v>249</v>
      </c>
      <c r="E15" s="14" t="s">
        <v>14</v>
      </c>
      <c r="F15" s="181">
        <v>8804.9</v>
      </c>
      <c r="G15" s="1"/>
    </row>
    <row r="16" spans="1:8" ht="192" customHeight="1">
      <c r="A16" s="182">
        <v>10</v>
      </c>
      <c r="B16" s="3" t="s">
        <v>36</v>
      </c>
      <c r="C16" s="185" t="s">
        <v>5</v>
      </c>
      <c r="D16" s="180" t="s">
        <v>250</v>
      </c>
      <c r="E16" s="14" t="s">
        <v>14</v>
      </c>
      <c r="F16" s="181">
        <v>70</v>
      </c>
      <c r="G16" s="1"/>
    </row>
    <row r="17" spans="1:7" ht="123" customHeight="1">
      <c r="A17" s="182">
        <v>11</v>
      </c>
      <c r="B17" s="3" t="s">
        <v>346</v>
      </c>
      <c r="C17" s="6" t="s">
        <v>238</v>
      </c>
      <c r="D17" s="180" t="s">
        <v>251</v>
      </c>
      <c r="E17" s="14" t="s">
        <v>13</v>
      </c>
      <c r="F17" s="181">
        <v>2720.4</v>
      </c>
      <c r="G17" s="14"/>
    </row>
    <row r="18" spans="1:7" ht="156.75" customHeight="1">
      <c r="A18" s="184">
        <v>12</v>
      </c>
      <c r="B18" s="186" t="s">
        <v>232</v>
      </c>
      <c r="C18" s="185" t="s">
        <v>40</v>
      </c>
      <c r="D18" s="180" t="s">
        <v>233</v>
      </c>
      <c r="E18" s="14" t="s">
        <v>13</v>
      </c>
      <c r="F18" s="181">
        <v>35.299999999999997</v>
      </c>
      <c r="G18" s="14"/>
    </row>
    <row r="19" spans="1:7" ht="80.25" customHeight="1">
      <c r="A19" s="182">
        <v>13</v>
      </c>
      <c r="B19" s="186" t="s">
        <v>234</v>
      </c>
      <c r="C19" s="185" t="s">
        <v>347</v>
      </c>
      <c r="D19" s="180" t="s">
        <v>252</v>
      </c>
      <c r="E19" s="14" t="s">
        <v>13</v>
      </c>
      <c r="F19" s="181">
        <v>30</v>
      </c>
      <c r="G19" s="14"/>
    </row>
    <row r="20" spans="1:7" ht="63" customHeight="1">
      <c r="A20" s="182">
        <v>14</v>
      </c>
      <c r="B20" s="186" t="s">
        <v>348</v>
      </c>
      <c r="C20" s="185" t="s">
        <v>41</v>
      </c>
      <c r="D20" s="180" t="s">
        <v>253</v>
      </c>
      <c r="E20" s="14" t="s">
        <v>13</v>
      </c>
      <c r="F20" s="181">
        <v>0</v>
      </c>
      <c r="G20" s="14"/>
    </row>
    <row r="21" spans="1:7" ht="107.25" customHeight="1">
      <c r="A21" s="184">
        <v>15</v>
      </c>
      <c r="B21" s="3" t="s">
        <v>349</v>
      </c>
      <c r="C21" s="6" t="s">
        <v>328</v>
      </c>
      <c r="D21" s="180" t="s">
        <v>254</v>
      </c>
      <c r="E21" s="14" t="s">
        <v>12</v>
      </c>
      <c r="F21" s="181">
        <v>3201.7</v>
      </c>
      <c r="G21" s="14"/>
    </row>
    <row r="22" spans="1:7" ht="147" customHeight="1">
      <c r="A22" s="182">
        <v>16</v>
      </c>
      <c r="B22" s="3" t="s">
        <v>350</v>
      </c>
      <c r="C22" s="6" t="s">
        <v>5</v>
      </c>
      <c r="D22" s="180" t="s">
        <v>255</v>
      </c>
      <c r="E22" s="14" t="s">
        <v>12</v>
      </c>
      <c r="F22" s="181">
        <v>49</v>
      </c>
      <c r="G22" s="14"/>
    </row>
    <row r="23" spans="1:7" ht="173.25" customHeight="1">
      <c r="A23" s="182">
        <v>17</v>
      </c>
      <c r="B23" s="3" t="s">
        <v>235</v>
      </c>
      <c r="C23" s="6" t="s">
        <v>41</v>
      </c>
      <c r="D23" s="180" t="s">
        <v>351</v>
      </c>
      <c r="E23" s="14" t="s">
        <v>12</v>
      </c>
      <c r="F23" s="181">
        <v>30</v>
      </c>
      <c r="G23" s="14"/>
    </row>
    <row r="24" spans="1:7" ht="173.25" customHeight="1">
      <c r="A24" s="184">
        <v>18</v>
      </c>
      <c r="B24" s="3" t="s">
        <v>352</v>
      </c>
      <c r="C24" s="6" t="s">
        <v>238</v>
      </c>
      <c r="D24" s="183" t="s">
        <v>256</v>
      </c>
      <c r="E24" s="14" t="s">
        <v>11</v>
      </c>
      <c r="F24" s="181">
        <v>2634.2</v>
      </c>
      <c r="G24" s="14"/>
    </row>
    <row r="25" spans="1:7" ht="134.25" customHeight="1">
      <c r="A25" s="182">
        <v>19</v>
      </c>
      <c r="B25" s="3" t="s">
        <v>39</v>
      </c>
      <c r="C25" s="6" t="s">
        <v>40</v>
      </c>
      <c r="D25" s="183" t="s">
        <v>257</v>
      </c>
      <c r="E25" s="14" t="s">
        <v>11</v>
      </c>
      <c r="F25" s="181">
        <v>40</v>
      </c>
      <c r="G25" s="14"/>
    </row>
    <row r="26" spans="1:7" ht="90" customHeight="1">
      <c r="A26" s="182">
        <v>20</v>
      </c>
      <c r="B26" s="3" t="s">
        <v>353</v>
      </c>
      <c r="C26" s="6" t="s">
        <v>238</v>
      </c>
      <c r="D26" s="183" t="s">
        <v>258</v>
      </c>
      <c r="E26" s="1" t="s">
        <v>10</v>
      </c>
      <c r="F26" s="181">
        <v>1601.2</v>
      </c>
      <c r="G26" s="14"/>
    </row>
    <row r="27" spans="1:7" ht="123" customHeight="1">
      <c r="A27" s="184">
        <v>21</v>
      </c>
      <c r="B27" s="3" t="s">
        <v>236</v>
      </c>
      <c r="C27" s="6" t="s">
        <v>5</v>
      </c>
      <c r="D27" s="183" t="s">
        <v>259</v>
      </c>
      <c r="E27" s="1" t="s">
        <v>10</v>
      </c>
      <c r="F27" s="181">
        <v>30</v>
      </c>
      <c r="G27" s="14"/>
    </row>
    <row r="28" spans="1:7" ht="118.5" customHeight="1">
      <c r="A28" s="182">
        <v>22</v>
      </c>
      <c r="B28" s="3" t="s">
        <v>354</v>
      </c>
      <c r="C28" s="4" t="s">
        <v>238</v>
      </c>
      <c r="D28" s="183" t="s">
        <v>260</v>
      </c>
      <c r="E28" s="1" t="s">
        <v>9</v>
      </c>
      <c r="F28" s="13">
        <v>2259.6</v>
      </c>
      <c r="G28" s="1"/>
    </row>
    <row r="29" spans="1:7" ht="126.75" customHeight="1">
      <c r="A29" s="182">
        <v>23</v>
      </c>
      <c r="B29" s="3" t="s">
        <v>42</v>
      </c>
      <c r="C29" s="4" t="s">
        <v>5</v>
      </c>
      <c r="D29" s="183" t="s">
        <v>261</v>
      </c>
      <c r="E29" s="1" t="s">
        <v>9</v>
      </c>
      <c r="F29" s="13">
        <v>41.2</v>
      </c>
      <c r="G29" s="1"/>
    </row>
    <row r="30" spans="1:7" ht="126.75" customHeight="1">
      <c r="A30" s="184">
        <v>24</v>
      </c>
      <c r="B30" s="3" t="s">
        <v>355</v>
      </c>
      <c r="C30" s="4" t="s">
        <v>238</v>
      </c>
      <c r="D30" s="183" t="s">
        <v>262</v>
      </c>
      <c r="E30" s="1" t="s">
        <v>8</v>
      </c>
      <c r="F30" s="13">
        <v>4330.1000000000004</v>
      </c>
      <c r="G30" s="1"/>
    </row>
    <row r="31" spans="1:7" ht="123.75" customHeight="1">
      <c r="A31" s="182">
        <v>25</v>
      </c>
      <c r="B31" s="3" t="s">
        <v>43</v>
      </c>
      <c r="C31" s="4" t="s">
        <v>5</v>
      </c>
      <c r="D31" s="183" t="s">
        <v>263</v>
      </c>
      <c r="E31" s="1" t="s">
        <v>8</v>
      </c>
      <c r="F31" s="13">
        <v>53.5</v>
      </c>
      <c r="G31" s="1"/>
    </row>
    <row r="32" spans="1:7" ht="123.75" customHeight="1">
      <c r="A32" s="182">
        <v>26</v>
      </c>
      <c r="B32" s="180" t="s">
        <v>356</v>
      </c>
      <c r="C32" s="4" t="s">
        <v>238</v>
      </c>
      <c r="D32" s="183" t="s">
        <v>331</v>
      </c>
      <c r="E32" s="14" t="s">
        <v>7</v>
      </c>
      <c r="F32" s="181">
        <v>4655.8999999999996</v>
      </c>
      <c r="G32" s="14"/>
    </row>
    <row r="33" spans="1:7" ht="123.75" customHeight="1">
      <c r="A33" s="184">
        <v>27</v>
      </c>
      <c r="B33" s="3" t="s">
        <v>44</v>
      </c>
      <c r="C33" s="4" t="s">
        <v>40</v>
      </c>
      <c r="D33" s="183" t="s">
        <v>357</v>
      </c>
      <c r="E33" s="1" t="s">
        <v>7</v>
      </c>
      <c r="F33" s="13">
        <v>70</v>
      </c>
      <c r="G33" s="14"/>
    </row>
    <row r="34" spans="1:7" ht="141.75" customHeight="1">
      <c r="A34" s="182">
        <v>28</v>
      </c>
      <c r="B34" s="180" t="s">
        <v>358</v>
      </c>
      <c r="C34" s="4" t="s">
        <v>238</v>
      </c>
      <c r="D34" s="183" t="s">
        <v>264</v>
      </c>
      <c r="E34" s="14" t="s">
        <v>3</v>
      </c>
      <c r="F34" s="181">
        <v>6688.9</v>
      </c>
      <c r="G34" s="1"/>
    </row>
    <row r="35" spans="1:7" ht="140.25" customHeight="1">
      <c r="A35" s="182">
        <v>29</v>
      </c>
      <c r="B35" s="180" t="s">
        <v>6</v>
      </c>
      <c r="C35" s="4" t="s">
        <v>40</v>
      </c>
      <c r="D35" s="183" t="s">
        <v>4</v>
      </c>
      <c r="E35" s="14" t="s">
        <v>3</v>
      </c>
      <c r="F35" s="181">
        <v>67.3</v>
      </c>
      <c r="G35" s="1"/>
    </row>
    <row r="36" spans="1:7" ht="140.25" customHeight="1">
      <c r="A36" s="184">
        <v>30</v>
      </c>
      <c r="B36" s="180" t="s">
        <v>359</v>
      </c>
      <c r="C36" s="4" t="s">
        <v>238</v>
      </c>
      <c r="D36" s="183" t="s">
        <v>265</v>
      </c>
      <c r="E36" s="14" t="s">
        <v>2</v>
      </c>
      <c r="F36" s="181">
        <v>1892.4</v>
      </c>
      <c r="G36" s="1"/>
    </row>
    <row r="37" spans="1:7" ht="125.25" customHeight="1">
      <c r="A37" s="182">
        <v>31</v>
      </c>
      <c r="B37" s="3" t="s">
        <v>45</v>
      </c>
      <c r="C37" s="4" t="s">
        <v>40</v>
      </c>
      <c r="D37" s="183" t="s">
        <v>266</v>
      </c>
      <c r="E37" s="14" t="s">
        <v>2</v>
      </c>
      <c r="F37" s="13">
        <v>0</v>
      </c>
      <c r="G37" s="1"/>
    </row>
    <row r="38" spans="1:7" ht="173.25" customHeight="1">
      <c r="A38" s="182">
        <v>32</v>
      </c>
      <c r="B38" s="3" t="s">
        <v>46</v>
      </c>
      <c r="C38" s="6" t="s">
        <v>37</v>
      </c>
      <c r="D38" s="2" t="s">
        <v>237</v>
      </c>
      <c r="E38" s="14" t="s">
        <v>2</v>
      </c>
      <c r="F38" s="181">
        <v>5000</v>
      </c>
      <c r="G38" s="14"/>
    </row>
    <row r="39" spans="1:7" ht="175.5" customHeight="1">
      <c r="A39" s="184">
        <v>33</v>
      </c>
      <c r="B39" s="3" t="s">
        <v>47</v>
      </c>
      <c r="C39" s="6" t="s">
        <v>38</v>
      </c>
      <c r="D39" s="2" t="s">
        <v>267</v>
      </c>
      <c r="E39" s="14" t="s">
        <v>2</v>
      </c>
      <c r="F39" s="13">
        <v>30</v>
      </c>
      <c r="G39" s="187"/>
    </row>
    <row r="40" spans="1:7" ht="180.75" customHeight="1">
      <c r="A40" s="182">
        <v>34</v>
      </c>
      <c r="B40" s="3" t="s">
        <v>360</v>
      </c>
      <c r="C40" s="6" t="s">
        <v>238</v>
      </c>
      <c r="D40" s="183" t="s">
        <v>268</v>
      </c>
      <c r="E40" s="1" t="s">
        <v>1</v>
      </c>
      <c r="F40" s="13">
        <v>1753.2</v>
      </c>
      <c r="G40" s="187"/>
    </row>
    <row r="41" spans="1:7" ht="89.25">
      <c r="A41" s="182">
        <v>35</v>
      </c>
      <c r="B41" s="3" t="s">
        <v>48</v>
      </c>
      <c r="C41" s="4" t="s">
        <v>40</v>
      </c>
      <c r="D41" s="183" t="s">
        <v>269</v>
      </c>
      <c r="E41" s="1" t="s">
        <v>1</v>
      </c>
      <c r="F41" s="13">
        <v>219</v>
      </c>
      <c r="G41" s="187"/>
    </row>
    <row r="42" spans="1:7" ht="170.25" customHeight="1">
      <c r="A42" s="184">
        <v>36</v>
      </c>
      <c r="B42" s="3" t="s">
        <v>361</v>
      </c>
      <c r="C42" s="6" t="s">
        <v>238</v>
      </c>
      <c r="D42" s="183" t="s">
        <v>270</v>
      </c>
      <c r="E42" s="1" t="s">
        <v>0</v>
      </c>
      <c r="F42" s="13">
        <v>3270.7</v>
      </c>
      <c r="G42" s="187"/>
    </row>
    <row r="43" spans="1:7" ht="123" customHeight="1">
      <c r="A43" s="182">
        <v>37</v>
      </c>
      <c r="B43" s="3" t="s">
        <v>49</v>
      </c>
      <c r="C43" s="6" t="s">
        <v>5</v>
      </c>
      <c r="D43" s="183" t="s">
        <v>271</v>
      </c>
      <c r="E43" s="1" t="s">
        <v>0</v>
      </c>
      <c r="F43" s="13">
        <v>45</v>
      </c>
      <c r="G43" s="187"/>
    </row>
    <row r="44" spans="1:7" ht="171" customHeight="1">
      <c r="A44" s="182">
        <v>38</v>
      </c>
      <c r="B44" s="3" t="s">
        <v>50</v>
      </c>
      <c r="C44" s="6" t="s">
        <v>37</v>
      </c>
      <c r="D44" s="183" t="s">
        <v>272</v>
      </c>
      <c r="E44" s="1" t="s">
        <v>0</v>
      </c>
      <c r="F44" s="13">
        <v>0</v>
      </c>
      <c r="G44" s="187"/>
    </row>
    <row r="45" spans="1:7" ht="174.75" customHeight="1">
      <c r="A45" s="184">
        <v>39</v>
      </c>
      <c r="B45" s="3" t="s">
        <v>51</v>
      </c>
      <c r="C45" s="6" t="s">
        <v>38</v>
      </c>
      <c r="D45" s="180" t="s">
        <v>273</v>
      </c>
      <c r="E45" s="1" t="s">
        <v>0</v>
      </c>
      <c r="F45" s="13">
        <v>50</v>
      </c>
      <c r="G45" s="187"/>
    </row>
  </sheetData>
  <mergeCells count="3">
    <mergeCell ref="A2:G2"/>
    <mergeCell ref="A3:G3"/>
    <mergeCell ref="E4:G4"/>
  </mergeCells>
  <pageMargins left="0.16" right="0.16" top="0.12" bottom="0.31" header="0.13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2"/>
  <sheetViews>
    <sheetView workbookViewId="0">
      <selection activeCell="E5" sqref="E5:G5"/>
    </sheetView>
  </sheetViews>
  <sheetFormatPr defaultRowHeight="15"/>
  <cols>
    <col min="1" max="1" width="6.42578125" customWidth="1"/>
    <col min="2" max="2" width="25.7109375" customWidth="1"/>
    <col min="3" max="3" width="15.140625" customWidth="1"/>
    <col min="4" max="4" width="26.5703125" customWidth="1"/>
    <col min="5" max="5" width="21.5703125" customWidth="1"/>
    <col min="6" max="6" width="22.5703125" customWidth="1"/>
    <col min="7" max="7" width="23.5703125" customWidth="1"/>
  </cols>
  <sheetData>
    <row r="3" spans="1:7">
      <c r="A3" s="387" t="s">
        <v>52</v>
      </c>
      <c r="B3" s="388"/>
      <c r="C3" s="388"/>
      <c r="D3" s="388"/>
      <c r="E3" s="388"/>
      <c r="F3" s="388"/>
      <c r="G3" s="388"/>
    </row>
    <row r="4" spans="1:7">
      <c r="A4" s="387" t="s">
        <v>33</v>
      </c>
      <c r="B4" s="388"/>
      <c r="C4" s="388"/>
      <c r="D4" s="388"/>
      <c r="E4" s="388"/>
      <c r="F4" s="388"/>
      <c r="G4" s="388"/>
    </row>
    <row r="5" spans="1:7">
      <c r="E5" s="389" t="s">
        <v>508</v>
      </c>
      <c r="F5" s="389"/>
      <c r="G5" s="389"/>
    </row>
    <row r="6" spans="1:7" ht="63.75">
      <c r="A6" s="21" t="s">
        <v>32</v>
      </c>
      <c r="B6" s="22" t="s">
        <v>31</v>
      </c>
      <c r="C6" s="22" t="s">
        <v>30</v>
      </c>
      <c r="D6" s="22" t="s">
        <v>29</v>
      </c>
      <c r="E6" s="22" t="s">
        <v>53</v>
      </c>
      <c r="F6" s="22" t="s">
        <v>54</v>
      </c>
      <c r="G6" s="22" t="s">
        <v>26</v>
      </c>
    </row>
    <row r="7" spans="1:7">
      <c r="A7" s="15"/>
      <c r="B7" s="16" t="s">
        <v>55</v>
      </c>
      <c r="C7" s="16" t="s">
        <v>55</v>
      </c>
      <c r="D7" s="16" t="s">
        <v>55</v>
      </c>
      <c r="E7" s="16" t="s">
        <v>55</v>
      </c>
      <c r="F7" s="13" t="s">
        <v>55</v>
      </c>
      <c r="G7" s="16" t="s">
        <v>55</v>
      </c>
    </row>
    <row r="8" spans="1:7" ht="16.5">
      <c r="A8" s="17"/>
      <c r="B8" s="18"/>
      <c r="C8" s="17"/>
      <c r="D8" s="17"/>
      <c r="E8" s="17"/>
      <c r="F8" s="17"/>
      <c r="G8" s="17"/>
    </row>
    <row r="9" spans="1:7" ht="15.75">
      <c r="A9" s="17"/>
      <c r="B9" s="391" t="s">
        <v>332</v>
      </c>
      <c r="C9" s="391"/>
      <c r="D9" s="386"/>
      <c r="E9" s="19"/>
      <c r="F9" s="17"/>
      <c r="G9" s="17"/>
    </row>
    <row r="10" spans="1:7" ht="15.75">
      <c r="A10" s="17"/>
      <c r="B10" s="391" t="s">
        <v>314</v>
      </c>
      <c r="C10" s="391"/>
      <c r="D10" s="391"/>
      <c r="E10" s="20"/>
      <c r="F10" s="17"/>
      <c r="G10" s="17"/>
    </row>
    <row r="11" spans="1:7" ht="15.75">
      <c r="A11" s="17"/>
      <c r="B11" s="390" t="s">
        <v>315</v>
      </c>
      <c r="C11" s="390"/>
      <c r="D11" s="390"/>
      <c r="E11" s="17"/>
      <c r="F11" s="20" t="s">
        <v>56</v>
      </c>
      <c r="G11" s="17"/>
    </row>
    <row r="12" spans="1:7">
      <c r="A12" s="17"/>
      <c r="B12" s="390" t="s">
        <v>57</v>
      </c>
      <c r="C12" s="390"/>
      <c r="D12" s="390"/>
      <c r="E12" s="17"/>
      <c r="F12" s="17"/>
      <c r="G12" s="17"/>
    </row>
  </sheetData>
  <mergeCells count="7">
    <mergeCell ref="B12:D12"/>
    <mergeCell ref="A3:G3"/>
    <mergeCell ref="A4:G4"/>
    <mergeCell ref="E5:G5"/>
    <mergeCell ref="B9:C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39"/>
  <sheetViews>
    <sheetView tabSelected="1" zoomScale="75" zoomScaleNormal="75" workbookViewId="0">
      <pane ySplit="10" topLeftCell="A11" activePane="bottomLeft" state="frozen"/>
      <selection pane="bottomLeft" activeCell="O207" sqref="O207:O222"/>
    </sheetView>
  </sheetViews>
  <sheetFormatPr defaultRowHeight="15"/>
  <cols>
    <col min="1" max="1" width="6.7109375" customWidth="1"/>
    <col min="2" max="2" width="20.7109375" customWidth="1"/>
    <col min="4" max="4" width="11.5703125" bestFit="1" customWidth="1"/>
    <col min="5" max="5" width="9.85546875" customWidth="1"/>
    <col min="6" max="6" width="10.28515625" bestFit="1" customWidth="1"/>
    <col min="7" max="7" width="9.5703125" bestFit="1" customWidth="1"/>
    <col min="8" max="8" width="10" bestFit="1" customWidth="1"/>
    <col min="9" max="9" width="10.28515625" bestFit="1" customWidth="1"/>
    <col min="10" max="11" width="11.5703125" bestFit="1" customWidth="1"/>
    <col min="12" max="13" width="9.5703125" bestFit="1" customWidth="1"/>
    <col min="14" max="14" width="11.85546875" bestFit="1" customWidth="1"/>
    <col min="15" max="15" width="17.5703125" customWidth="1"/>
    <col min="16" max="16" width="10.42578125" bestFit="1" customWidth="1"/>
    <col min="17" max="17" width="9.42578125" bestFit="1" customWidth="1"/>
    <col min="18" max="18" width="10.28515625" bestFit="1" customWidth="1"/>
  </cols>
  <sheetData>
    <row r="1" spans="1:18">
      <c r="A1" s="579" t="s">
        <v>484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</row>
    <row r="2" spans="1:18">
      <c r="A2" s="581" t="s">
        <v>32</v>
      </c>
      <c r="B2" s="583" t="s">
        <v>58</v>
      </c>
      <c r="C2" s="586" t="s">
        <v>30</v>
      </c>
      <c r="D2" s="588" t="s">
        <v>59</v>
      </c>
      <c r="E2" s="582"/>
      <c r="F2" s="582"/>
      <c r="G2" s="582"/>
      <c r="H2" s="582"/>
      <c r="I2" s="582"/>
      <c r="J2" s="582"/>
      <c r="K2" s="582"/>
      <c r="L2" s="582"/>
      <c r="M2" s="582"/>
      <c r="N2" s="586" t="s">
        <v>60</v>
      </c>
      <c r="O2" s="586" t="s">
        <v>61</v>
      </c>
      <c r="P2" s="586" t="s">
        <v>62</v>
      </c>
      <c r="Q2" s="586" t="s">
        <v>63</v>
      </c>
      <c r="R2" s="586" t="s">
        <v>64</v>
      </c>
    </row>
    <row r="3" spans="1:18">
      <c r="A3" s="581"/>
      <c r="B3" s="584"/>
      <c r="C3" s="587"/>
      <c r="D3" s="588" t="s">
        <v>65</v>
      </c>
      <c r="E3" s="582"/>
      <c r="F3" s="590" t="s">
        <v>66</v>
      </c>
      <c r="G3" s="591"/>
      <c r="H3" s="591"/>
      <c r="I3" s="591"/>
      <c r="J3" s="591"/>
      <c r="K3" s="591"/>
      <c r="L3" s="591"/>
      <c r="M3" s="592"/>
      <c r="N3" s="589"/>
      <c r="O3" s="587"/>
      <c r="P3" s="587"/>
      <c r="Q3" s="587"/>
      <c r="R3" s="587"/>
    </row>
    <row r="4" spans="1:18">
      <c r="A4" s="581"/>
      <c r="B4" s="584"/>
      <c r="C4" s="587"/>
      <c r="D4" s="582"/>
      <c r="E4" s="582"/>
      <c r="F4" s="593" t="s">
        <v>67</v>
      </c>
      <c r="G4" s="594"/>
      <c r="H4" s="593" t="s">
        <v>68</v>
      </c>
      <c r="I4" s="594"/>
      <c r="J4" s="593" t="s">
        <v>69</v>
      </c>
      <c r="K4" s="594"/>
      <c r="L4" s="593" t="s">
        <v>70</v>
      </c>
      <c r="M4" s="594"/>
      <c r="N4" s="589"/>
      <c r="O4" s="587"/>
      <c r="P4" s="587"/>
      <c r="Q4" s="587"/>
      <c r="R4" s="587"/>
    </row>
    <row r="5" spans="1:18">
      <c r="A5" s="582"/>
      <c r="B5" s="585"/>
      <c r="C5" s="585"/>
      <c r="D5" s="23" t="s">
        <v>71</v>
      </c>
      <c r="E5" s="24" t="s">
        <v>72</v>
      </c>
      <c r="F5" s="23" t="s">
        <v>71</v>
      </c>
      <c r="G5" s="24" t="s">
        <v>72</v>
      </c>
      <c r="H5" s="23" t="s">
        <v>71</v>
      </c>
      <c r="I5" s="24" t="s">
        <v>72</v>
      </c>
      <c r="J5" s="23" t="s">
        <v>71</v>
      </c>
      <c r="K5" s="24" t="s">
        <v>72</v>
      </c>
      <c r="L5" s="23" t="s">
        <v>71</v>
      </c>
      <c r="M5" s="24" t="s">
        <v>72</v>
      </c>
      <c r="N5" s="585"/>
      <c r="O5" s="585"/>
      <c r="P5" s="585"/>
      <c r="Q5" s="585"/>
      <c r="R5" s="585"/>
    </row>
    <row r="6" spans="1:18">
      <c r="A6" s="72">
        <v>1</v>
      </c>
      <c r="B6" s="100">
        <v>2</v>
      </c>
      <c r="C6" s="100">
        <v>3</v>
      </c>
      <c r="D6" s="100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101">
        <v>15</v>
      </c>
      <c r="P6" s="101">
        <v>16</v>
      </c>
      <c r="Q6" s="101">
        <v>17</v>
      </c>
      <c r="R6" s="101">
        <v>18</v>
      </c>
    </row>
    <row r="7" spans="1:18">
      <c r="A7" s="102"/>
      <c r="B7" s="25" t="s">
        <v>73</v>
      </c>
      <c r="C7" s="25"/>
      <c r="D7" s="262">
        <f t="shared" ref="D7:M7" si="0">D9+D42+D74+D149+D207</f>
        <v>1023885.042</v>
      </c>
      <c r="E7" s="262">
        <f t="shared" si="0"/>
        <v>997591.73200000008</v>
      </c>
      <c r="F7" s="262">
        <f t="shared" si="0"/>
        <v>59786.559999999998</v>
      </c>
      <c r="G7" s="262">
        <f t="shared" si="0"/>
        <v>46956.71</v>
      </c>
      <c r="H7" s="262">
        <f t="shared" si="0"/>
        <v>498691.08900000004</v>
      </c>
      <c r="I7" s="262">
        <f t="shared" si="0"/>
        <v>481701.53899999999</v>
      </c>
      <c r="J7" s="262">
        <f t="shared" si="0"/>
        <v>400298.64</v>
      </c>
      <c r="K7" s="262">
        <f t="shared" si="0"/>
        <v>419256.98</v>
      </c>
      <c r="L7" s="262">
        <f t="shared" si="0"/>
        <v>65108.752999999997</v>
      </c>
      <c r="M7" s="262">
        <f t="shared" si="0"/>
        <v>49676.502999999997</v>
      </c>
      <c r="N7" s="262">
        <f>E7/D7*100</f>
        <v>97.432005652837745</v>
      </c>
      <c r="O7" s="102"/>
      <c r="P7" s="102"/>
      <c r="Q7" s="102"/>
      <c r="R7" s="102"/>
    </row>
    <row r="8" spans="1:18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</row>
    <row r="9" spans="1:18" ht="60" customHeight="1">
      <c r="A9" s="210" t="s">
        <v>74</v>
      </c>
      <c r="B9" s="26" t="s">
        <v>75</v>
      </c>
      <c r="C9" s="270" t="s">
        <v>328</v>
      </c>
      <c r="D9" s="27">
        <f t="shared" ref="D9:M9" si="1">D11+D24+D30+D33+D35</f>
        <v>122194</v>
      </c>
      <c r="E9" s="240">
        <f t="shared" si="1"/>
        <v>121315</v>
      </c>
      <c r="F9" s="28">
        <f t="shared" si="1"/>
        <v>0</v>
      </c>
      <c r="G9" s="241">
        <f t="shared" si="1"/>
        <v>0</v>
      </c>
      <c r="H9" s="27">
        <f t="shared" si="1"/>
        <v>4094.5</v>
      </c>
      <c r="I9" s="240">
        <f t="shared" si="1"/>
        <v>3215.5</v>
      </c>
      <c r="J9" s="27">
        <f t="shared" si="1"/>
        <v>118099.5</v>
      </c>
      <c r="K9" s="240">
        <f t="shared" si="1"/>
        <v>118099.5</v>
      </c>
      <c r="L9" s="240">
        <f t="shared" si="1"/>
        <v>0</v>
      </c>
      <c r="M9" s="240">
        <f t="shared" si="1"/>
        <v>0</v>
      </c>
      <c r="N9" s="27">
        <f>E9/D9*100</f>
        <v>99.280652077843428</v>
      </c>
      <c r="O9" s="104"/>
      <c r="P9" s="104"/>
      <c r="Q9" s="104"/>
      <c r="R9" s="104"/>
    </row>
    <row r="10" spans="1:18">
      <c r="A10" s="427" t="s">
        <v>76</v>
      </c>
      <c r="B10" s="428"/>
      <c r="C10" s="429"/>
      <c r="D10" s="29"/>
      <c r="E10" s="70"/>
      <c r="F10" s="62"/>
      <c r="G10" s="70"/>
      <c r="H10" s="62"/>
      <c r="I10" s="70"/>
      <c r="J10" s="62"/>
      <c r="K10" s="70"/>
      <c r="L10" s="62"/>
      <c r="M10" s="70"/>
      <c r="N10" s="85"/>
      <c r="O10" s="85"/>
      <c r="P10" s="85"/>
      <c r="Q10" s="85"/>
      <c r="R10" s="85"/>
    </row>
    <row r="11" spans="1:18" ht="207" customHeight="1">
      <c r="A11" s="328" t="s">
        <v>77</v>
      </c>
      <c r="B11" s="332" t="s">
        <v>78</v>
      </c>
      <c r="C11" s="326"/>
      <c r="D11" s="324">
        <f>F11+H11+J11+L11</f>
        <v>61342.400000000001</v>
      </c>
      <c r="E11" s="324">
        <f>G11+I11+K11+M11</f>
        <v>60463.4</v>
      </c>
      <c r="F11" s="324">
        <f t="shared" ref="F11:G11" si="2">F13+F14+F16+F17+F22+F23</f>
        <v>0</v>
      </c>
      <c r="G11" s="324">
        <f t="shared" si="2"/>
        <v>0</v>
      </c>
      <c r="H11" s="324">
        <f>H13+H14+H16+H17+H22+H23</f>
        <v>2915.5</v>
      </c>
      <c r="I11" s="324">
        <f t="shared" ref="I11:M11" si="3">I13+I14+I16+I17+I22+I23</f>
        <v>2036.5</v>
      </c>
      <c r="J11" s="324">
        <f t="shared" si="3"/>
        <v>58426.9</v>
      </c>
      <c r="K11" s="324">
        <f t="shared" si="3"/>
        <v>58426.9</v>
      </c>
      <c r="L11" s="324">
        <f t="shared" si="3"/>
        <v>0</v>
      </c>
      <c r="M11" s="324">
        <f t="shared" si="3"/>
        <v>0</v>
      </c>
      <c r="N11" s="324">
        <f>E11/D11*100</f>
        <v>98.567059652051441</v>
      </c>
      <c r="O11" s="337"/>
      <c r="P11" s="41"/>
      <c r="Q11" s="336"/>
      <c r="R11" s="38"/>
    </row>
    <row r="12" spans="1:18">
      <c r="A12" s="516" t="s">
        <v>82</v>
      </c>
      <c r="B12" s="517"/>
      <c r="C12" s="518"/>
      <c r="D12" s="31"/>
      <c r="E12" s="105"/>
      <c r="F12" s="31"/>
      <c r="G12" s="105"/>
      <c r="H12" s="31"/>
      <c r="I12" s="105"/>
      <c r="J12" s="31"/>
      <c r="K12" s="105"/>
      <c r="L12" s="31"/>
      <c r="M12" s="105"/>
      <c r="N12" s="106"/>
      <c r="O12" s="266"/>
      <c r="P12" s="85"/>
      <c r="Q12" s="85"/>
      <c r="R12" s="85"/>
    </row>
    <row r="13" spans="1:18" ht="123.75">
      <c r="A13" s="327" t="s">
        <v>83</v>
      </c>
      <c r="B13" s="322" t="s">
        <v>84</v>
      </c>
      <c r="C13" s="322"/>
      <c r="D13" s="333">
        <f>F13+H13+J13+L13</f>
        <v>0</v>
      </c>
      <c r="E13" s="333">
        <f>G13+I13+K13+M13</f>
        <v>0</v>
      </c>
      <c r="F13" s="338">
        <v>0</v>
      </c>
      <c r="G13" s="338">
        <v>0</v>
      </c>
      <c r="H13" s="338">
        <v>0</v>
      </c>
      <c r="I13" s="338">
        <v>0</v>
      </c>
      <c r="J13" s="333">
        <v>0</v>
      </c>
      <c r="K13" s="333">
        <v>0</v>
      </c>
      <c r="L13" s="333">
        <v>0</v>
      </c>
      <c r="M13" s="333">
        <v>0</v>
      </c>
      <c r="N13" s="334"/>
      <c r="O13" s="337" t="s">
        <v>80</v>
      </c>
      <c r="P13" s="41" t="s">
        <v>81</v>
      </c>
      <c r="Q13" s="336" t="s">
        <v>485</v>
      </c>
      <c r="R13" s="38">
        <v>100</v>
      </c>
    </row>
    <row r="14" spans="1:18" ht="192">
      <c r="A14" s="395" t="s">
        <v>85</v>
      </c>
      <c r="B14" s="395" t="s">
        <v>86</v>
      </c>
      <c r="C14" s="395"/>
      <c r="D14" s="421">
        <f t="shared" ref="D14:E17" si="4">F14+H14+J14+L14</f>
        <v>15450</v>
      </c>
      <c r="E14" s="421">
        <f t="shared" si="4"/>
        <v>15450</v>
      </c>
      <c r="F14" s="409">
        <v>0</v>
      </c>
      <c r="G14" s="409">
        <v>0</v>
      </c>
      <c r="H14" s="409">
        <v>0</v>
      </c>
      <c r="I14" s="409">
        <v>0</v>
      </c>
      <c r="J14" s="421">
        <v>15450</v>
      </c>
      <c r="K14" s="421">
        <v>15450</v>
      </c>
      <c r="L14" s="415">
        <v>0</v>
      </c>
      <c r="M14" s="415">
        <v>0</v>
      </c>
      <c r="N14" s="423">
        <f>E14/D14*100</f>
        <v>100</v>
      </c>
      <c r="O14" s="339" t="s">
        <v>102</v>
      </c>
      <c r="P14" s="325" t="s">
        <v>88</v>
      </c>
      <c r="Q14" s="340" t="s">
        <v>486</v>
      </c>
      <c r="R14" s="267">
        <v>100</v>
      </c>
    </row>
    <row r="15" spans="1:18" ht="135">
      <c r="A15" s="397"/>
      <c r="B15" s="397"/>
      <c r="C15" s="397"/>
      <c r="D15" s="422"/>
      <c r="E15" s="422"/>
      <c r="F15" s="411"/>
      <c r="G15" s="411"/>
      <c r="H15" s="411"/>
      <c r="I15" s="411"/>
      <c r="J15" s="422"/>
      <c r="K15" s="422"/>
      <c r="L15" s="417"/>
      <c r="M15" s="417"/>
      <c r="N15" s="424"/>
      <c r="O15" s="157" t="s">
        <v>87</v>
      </c>
      <c r="P15" s="325" t="s">
        <v>88</v>
      </c>
      <c r="Q15" s="340" t="s">
        <v>486</v>
      </c>
      <c r="R15" s="341">
        <v>100</v>
      </c>
    </row>
    <row r="16" spans="1:18" ht="112.5">
      <c r="A16" s="32" t="s">
        <v>89</v>
      </c>
      <c r="B16" s="126" t="s">
        <v>90</v>
      </c>
      <c r="C16" s="33" t="s">
        <v>79</v>
      </c>
      <c r="D16" s="34">
        <f t="shared" si="4"/>
        <v>35496</v>
      </c>
      <c r="E16" s="34">
        <f t="shared" si="4"/>
        <v>35496</v>
      </c>
      <c r="F16" s="291">
        <v>0</v>
      </c>
      <c r="G16" s="291">
        <v>0</v>
      </c>
      <c r="H16" s="291">
        <v>0</v>
      </c>
      <c r="I16" s="291">
        <v>0</v>
      </c>
      <c r="J16" s="37">
        <v>35496</v>
      </c>
      <c r="K16" s="37">
        <v>35496</v>
      </c>
      <c r="L16" s="335">
        <v>0</v>
      </c>
      <c r="M16" s="335">
        <v>0</v>
      </c>
      <c r="N16" s="263">
        <f>E16/D16*100</f>
        <v>100</v>
      </c>
      <c r="O16" s="39" t="s">
        <v>91</v>
      </c>
      <c r="P16" s="38" t="s">
        <v>92</v>
      </c>
      <c r="Q16" s="66">
        <v>0.02</v>
      </c>
      <c r="R16" s="67">
        <v>100</v>
      </c>
    </row>
    <row r="17" spans="1:18" ht="66.75" customHeight="1">
      <c r="A17" s="395" t="s">
        <v>93</v>
      </c>
      <c r="B17" s="395" t="s">
        <v>94</v>
      </c>
      <c r="C17" s="395"/>
      <c r="D17" s="421">
        <f t="shared" si="4"/>
        <v>7480.9</v>
      </c>
      <c r="E17" s="421">
        <f t="shared" si="4"/>
        <v>7480.9</v>
      </c>
      <c r="F17" s="409">
        <v>0</v>
      </c>
      <c r="G17" s="409">
        <v>0</v>
      </c>
      <c r="H17" s="409">
        <v>0</v>
      </c>
      <c r="I17" s="409">
        <v>0</v>
      </c>
      <c r="J17" s="412">
        <v>7480.9</v>
      </c>
      <c r="K17" s="412">
        <v>7480.9</v>
      </c>
      <c r="L17" s="415">
        <v>0</v>
      </c>
      <c r="M17" s="415">
        <v>0</v>
      </c>
      <c r="N17" s="418">
        <f>E17/D17*100</f>
        <v>100</v>
      </c>
      <c r="O17" s="331" t="s">
        <v>96</v>
      </c>
      <c r="P17" s="342" t="s">
        <v>97</v>
      </c>
      <c r="Q17" s="331" t="s">
        <v>490</v>
      </c>
      <c r="R17" s="267">
        <v>100</v>
      </c>
    </row>
    <row r="18" spans="1:18" ht="231.75" customHeight="1">
      <c r="A18" s="396"/>
      <c r="B18" s="396"/>
      <c r="C18" s="396"/>
      <c r="D18" s="425"/>
      <c r="E18" s="425"/>
      <c r="F18" s="410"/>
      <c r="G18" s="410"/>
      <c r="H18" s="410"/>
      <c r="I18" s="410"/>
      <c r="J18" s="413"/>
      <c r="K18" s="413"/>
      <c r="L18" s="416"/>
      <c r="M18" s="416"/>
      <c r="N18" s="419"/>
      <c r="O18" s="331" t="s">
        <v>98</v>
      </c>
      <c r="P18" s="344" t="s">
        <v>487</v>
      </c>
      <c r="Q18" s="343" t="s">
        <v>488</v>
      </c>
      <c r="R18" s="267">
        <v>100</v>
      </c>
    </row>
    <row r="19" spans="1:18" ht="152.25" customHeight="1">
      <c r="A19" s="396"/>
      <c r="B19" s="396"/>
      <c r="C19" s="396"/>
      <c r="D19" s="425"/>
      <c r="E19" s="425"/>
      <c r="F19" s="410"/>
      <c r="G19" s="410"/>
      <c r="H19" s="410"/>
      <c r="I19" s="410"/>
      <c r="J19" s="413"/>
      <c r="K19" s="413"/>
      <c r="L19" s="416"/>
      <c r="M19" s="416"/>
      <c r="N19" s="419"/>
      <c r="O19" s="345" t="s">
        <v>99</v>
      </c>
      <c r="P19" s="345" t="s">
        <v>487</v>
      </c>
      <c r="Q19" s="346">
        <v>43824</v>
      </c>
      <c r="R19" s="294">
        <v>100</v>
      </c>
    </row>
    <row r="20" spans="1:18" ht="264">
      <c r="A20" s="396"/>
      <c r="B20" s="396"/>
      <c r="C20" s="396"/>
      <c r="D20" s="425"/>
      <c r="E20" s="425"/>
      <c r="F20" s="410"/>
      <c r="G20" s="410"/>
      <c r="H20" s="410"/>
      <c r="I20" s="410"/>
      <c r="J20" s="413"/>
      <c r="K20" s="413"/>
      <c r="L20" s="416"/>
      <c r="M20" s="416"/>
      <c r="N20" s="419"/>
      <c r="O20" s="349" t="s">
        <v>100</v>
      </c>
      <c r="P20" s="350" t="s">
        <v>101</v>
      </c>
      <c r="Q20" s="348" t="s">
        <v>489</v>
      </c>
      <c r="R20" s="294">
        <v>100</v>
      </c>
    </row>
    <row r="21" spans="1:18" ht="409.5">
      <c r="A21" s="397"/>
      <c r="B21" s="397"/>
      <c r="C21" s="397"/>
      <c r="D21" s="422"/>
      <c r="E21" s="422"/>
      <c r="F21" s="411"/>
      <c r="G21" s="411"/>
      <c r="H21" s="411"/>
      <c r="I21" s="411"/>
      <c r="J21" s="414"/>
      <c r="K21" s="414"/>
      <c r="L21" s="417"/>
      <c r="M21" s="417"/>
      <c r="N21" s="420"/>
      <c r="O21" s="347" t="s">
        <v>491</v>
      </c>
      <c r="P21" s="347" t="s">
        <v>97</v>
      </c>
      <c r="Q21" s="342" t="s">
        <v>492</v>
      </c>
      <c r="R21" s="294">
        <v>100</v>
      </c>
    </row>
    <row r="22" spans="1:18" ht="89.25">
      <c r="A22" s="323"/>
      <c r="B22" s="351" t="s">
        <v>95</v>
      </c>
      <c r="C22" s="352"/>
      <c r="D22" s="353">
        <f t="shared" ref="D22" si="5">F22+H22+J22+L22</f>
        <v>744.1</v>
      </c>
      <c r="E22" s="353">
        <f t="shared" ref="E22" si="6">G22+I22+K22+M22</f>
        <v>743.8</v>
      </c>
      <c r="F22" s="353">
        <v>0</v>
      </c>
      <c r="G22" s="353">
        <v>0</v>
      </c>
      <c r="H22" s="353">
        <v>744.1</v>
      </c>
      <c r="I22" s="353">
        <v>743.8</v>
      </c>
      <c r="J22" s="353">
        <v>0</v>
      </c>
      <c r="K22" s="353">
        <v>0</v>
      </c>
      <c r="L22" s="353">
        <v>0</v>
      </c>
      <c r="M22" s="353">
        <v>0</v>
      </c>
      <c r="N22" s="354">
        <f>E22/D22*100</f>
        <v>99.959682838328163</v>
      </c>
      <c r="O22" s="130" t="s">
        <v>103</v>
      </c>
      <c r="P22" s="329" t="s">
        <v>493</v>
      </c>
      <c r="Q22" s="267">
        <v>99</v>
      </c>
      <c r="R22" s="267">
        <v>100</v>
      </c>
    </row>
    <row r="23" spans="1:18" ht="135">
      <c r="A23" s="327" t="s">
        <v>482</v>
      </c>
      <c r="B23" s="330" t="s">
        <v>483</v>
      </c>
      <c r="C23" s="322"/>
      <c r="D23" s="34">
        <f t="shared" ref="D23" si="7">F23+H23+J23+L23</f>
        <v>2171.4</v>
      </c>
      <c r="E23" s="34">
        <f t="shared" ref="E23" si="8">G23+I23+K23+M23</f>
        <v>1292.7</v>
      </c>
      <c r="F23" s="291">
        <v>0</v>
      </c>
      <c r="G23" s="291">
        <v>0</v>
      </c>
      <c r="H23" s="291">
        <v>2171.4</v>
      </c>
      <c r="I23" s="291">
        <v>1292.7</v>
      </c>
      <c r="J23" s="37">
        <v>0</v>
      </c>
      <c r="K23" s="37">
        <v>0</v>
      </c>
      <c r="L23" s="335">
        <v>0</v>
      </c>
      <c r="M23" s="335">
        <v>0</v>
      </c>
      <c r="N23" s="86">
        <f>E23/D23*100</f>
        <v>59.533020171318043</v>
      </c>
      <c r="O23" s="101"/>
      <c r="P23" s="72"/>
      <c r="Q23" s="72"/>
      <c r="R23" s="72"/>
    </row>
    <row r="24" spans="1:18" ht="23.25">
      <c r="A24" s="395" t="s">
        <v>104</v>
      </c>
      <c r="B24" s="398" t="s">
        <v>105</v>
      </c>
      <c r="C24" s="478"/>
      <c r="D24" s="404">
        <f>F24+H24+J24+L24</f>
        <v>43475.4</v>
      </c>
      <c r="E24" s="404">
        <f>G24+I24+K24+M24</f>
        <v>43475.4</v>
      </c>
      <c r="F24" s="404">
        <v>0</v>
      </c>
      <c r="G24" s="404">
        <v>0</v>
      </c>
      <c r="H24" s="404">
        <v>1079</v>
      </c>
      <c r="I24" s="404">
        <v>1079</v>
      </c>
      <c r="J24" s="404">
        <v>42396.4</v>
      </c>
      <c r="K24" s="404">
        <v>42396.4</v>
      </c>
      <c r="L24" s="404"/>
      <c r="M24" s="404"/>
      <c r="N24" s="405">
        <f>E24/D24*100</f>
        <v>100</v>
      </c>
      <c r="O24" s="355" t="s">
        <v>494</v>
      </c>
      <c r="P24" s="359">
        <v>378</v>
      </c>
      <c r="Q24" s="359">
        <v>378</v>
      </c>
      <c r="R24" s="359">
        <v>100</v>
      </c>
    </row>
    <row r="25" spans="1:18" ht="45.75">
      <c r="A25" s="396"/>
      <c r="B25" s="575"/>
      <c r="C25" s="577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355" t="s">
        <v>106</v>
      </c>
      <c r="P25" s="359">
        <v>72</v>
      </c>
      <c r="Q25" s="359">
        <v>72</v>
      </c>
      <c r="R25" s="359">
        <v>103</v>
      </c>
    </row>
    <row r="26" spans="1:18" ht="34.5">
      <c r="A26" s="396"/>
      <c r="B26" s="575"/>
      <c r="C26" s="577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356" t="s">
        <v>495</v>
      </c>
      <c r="P26" s="36">
        <v>0</v>
      </c>
      <c r="Q26" s="267">
        <v>0</v>
      </c>
      <c r="R26" s="267"/>
    </row>
    <row r="27" spans="1:18" ht="45.75">
      <c r="A27" s="396"/>
      <c r="B27" s="575"/>
      <c r="C27" s="577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355" t="s">
        <v>496</v>
      </c>
      <c r="P27" s="360">
        <v>12</v>
      </c>
      <c r="Q27" s="267">
        <v>13</v>
      </c>
      <c r="R27" s="267">
        <v>108</v>
      </c>
    </row>
    <row r="28" spans="1:18">
      <c r="A28" s="396"/>
      <c r="B28" s="575"/>
      <c r="C28" s="577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357" t="s">
        <v>107</v>
      </c>
      <c r="P28" s="360">
        <v>750</v>
      </c>
      <c r="Q28" s="267">
        <v>795</v>
      </c>
      <c r="R28" s="267">
        <v>106</v>
      </c>
    </row>
    <row r="29" spans="1:18" ht="57">
      <c r="A29" s="397"/>
      <c r="B29" s="576"/>
      <c r="C29" s="578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358" t="s">
        <v>497</v>
      </c>
      <c r="P29" s="361">
        <v>40</v>
      </c>
      <c r="Q29" s="267">
        <v>42</v>
      </c>
      <c r="R29" s="267">
        <v>105</v>
      </c>
    </row>
    <row r="30" spans="1:18" ht="45">
      <c r="A30" s="395" t="s">
        <v>108</v>
      </c>
      <c r="B30" s="398" t="s">
        <v>109</v>
      </c>
      <c r="C30" s="605"/>
      <c r="D30" s="404">
        <f>F30+H30+J30+L30</f>
        <v>319.2</v>
      </c>
      <c r="E30" s="404">
        <f>G30+I30+K30+M30</f>
        <v>319.2</v>
      </c>
      <c r="F30" s="404">
        <v>0</v>
      </c>
      <c r="G30" s="404">
        <v>0</v>
      </c>
      <c r="H30" s="404">
        <v>0</v>
      </c>
      <c r="I30" s="404">
        <v>0</v>
      </c>
      <c r="J30" s="404">
        <v>319.2</v>
      </c>
      <c r="K30" s="404">
        <v>319.2</v>
      </c>
      <c r="L30" s="404">
        <v>0</v>
      </c>
      <c r="M30" s="404">
        <v>0</v>
      </c>
      <c r="N30" s="404">
        <f>E30/D30*100</f>
        <v>100</v>
      </c>
      <c r="O30" s="362" t="s">
        <v>498</v>
      </c>
      <c r="P30" s="364">
        <v>14</v>
      </c>
      <c r="Q30" s="267">
        <v>14</v>
      </c>
      <c r="R30" s="365">
        <v>100</v>
      </c>
    </row>
    <row r="31" spans="1:18" ht="22.5" customHeight="1">
      <c r="A31" s="396"/>
      <c r="B31" s="407"/>
      <c r="C31" s="577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362" t="s">
        <v>200</v>
      </c>
      <c r="P31" s="364">
        <v>42000</v>
      </c>
      <c r="Q31" s="364">
        <v>42238</v>
      </c>
      <c r="R31" s="365">
        <v>101</v>
      </c>
    </row>
    <row r="32" spans="1:18" ht="99.75" customHeight="1">
      <c r="A32" s="397"/>
      <c r="B32" s="408"/>
      <c r="C32" s="578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363" t="s">
        <v>499</v>
      </c>
      <c r="P32" s="267">
        <v>1</v>
      </c>
      <c r="Q32" s="267">
        <v>1</v>
      </c>
      <c r="R32" s="267">
        <v>100</v>
      </c>
    </row>
    <row r="33" spans="1:18" ht="135">
      <c r="A33" s="397" t="s">
        <v>110</v>
      </c>
      <c r="B33" s="407" t="s">
        <v>111</v>
      </c>
      <c r="C33" s="479"/>
      <c r="D33" s="405">
        <f t="shared" ref="D33:E33" si="9">F33+H33+J33+L33</f>
        <v>13721.2</v>
      </c>
      <c r="E33" s="405">
        <f t="shared" si="9"/>
        <v>13721.2</v>
      </c>
      <c r="F33" s="405">
        <v>0</v>
      </c>
      <c r="G33" s="405">
        <v>0</v>
      </c>
      <c r="H33" s="405">
        <v>0</v>
      </c>
      <c r="I33" s="405">
        <v>0</v>
      </c>
      <c r="J33" s="405">
        <v>13721.2</v>
      </c>
      <c r="K33" s="405">
        <v>13721.2</v>
      </c>
      <c r="L33" s="405">
        <v>0</v>
      </c>
      <c r="M33" s="405">
        <v>0</v>
      </c>
      <c r="N33" s="405">
        <f>E33/D33*100</f>
        <v>100</v>
      </c>
      <c r="O33" s="293" t="s">
        <v>112</v>
      </c>
      <c r="P33" s="40">
        <v>100</v>
      </c>
      <c r="Q33" s="278">
        <v>100</v>
      </c>
      <c r="R33" s="42">
        <f t="shared" ref="R33" si="10">Q33/P33*100</f>
        <v>100</v>
      </c>
    </row>
    <row r="34" spans="1:18" ht="90.75">
      <c r="A34" s="573"/>
      <c r="B34" s="574"/>
      <c r="C34" s="558"/>
      <c r="D34" s="570"/>
      <c r="E34" s="570"/>
      <c r="F34" s="406"/>
      <c r="G34" s="406"/>
      <c r="H34" s="406"/>
      <c r="I34" s="406"/>
      <c r="J34" s="570"/>
      <c r="K34" s="570"/>
      <c r="L34" s="570"/>
      <c r="M34" s="570"/>
      <c r="N34" s="570"/>
      <c r="O34" s="269" t="s">
        <v>317</v>
      </c>
      <c r="P34" s="276" t="s">
        <v>318</v>
      </c>
      <c r="Q34" s="276" t="s">
        <v>318</v>
      </c>
      <c r="R34" s="294">
        <v>100</v>
      </c>
    </row>
    <row r="35" spans="1:18" ht="110.25" customHeight="1">
      <c r="A35" s="32" t="s">
        <v>113</v>
      </c>
      <c r="B35" s="127" t="s">
        <v>114</v>
      </c>
      <c r="C35" s="47"/>
      <c r="D35" s="44">
        <f>F35+H35+J35+L35</f>
        <v>3335.8</v>
      </c>
      <c r="E35" s="44">
        <f>G35+I35+K35+M35</f>
        <v>3335.8</v>
      </c>
      <c r="F35" s="44">
        <f>F37+F38+F39+F40</f>
        <v>0</v>
      </c>
      <c r="G35" s="44">
        <f t="shared" ref="G35:M35" si="11">G37+G38+G39+G40</f>
        <v>0</v>
      </c>
      <c r="H35" s="44">
        <f t="shared" si="11"/>
        <v>100</v>
      </c>
      <c r="I35" s="44">
        <f t="shared" si="11"/>
        <v>100</v>
      </c>
      <c r="J35" s="44">
        <f>J37+J38+J39+J40</f>
        <v>3235.8</v>
      </c>
      <c r="K35" s="44">
        <f t="shared" si="11"/>
        <v>3235.8</v>
      </c>
      <c r="L35" s="44">
        <f t="shared" si="11"/>
        <v>0</v>
      </c>
      <c r="M35" s="44">
        <f t="shared" si="11"/>
        <v>0</v>
      </c>
      <c r="N35" s="44">
        <f>E35/D35*100</f>
        <v>100</v>
      </c>
      <c r="O35" s="264"/>
      <c r="P35" s="41"/>
      <c r="Q35" s="41"/>
      <c r="R35" s="41"/>
    </row>
    <row r="36" spans="1:18">
      <c r="A36" s="534" t="s">
        <v>82</v>
      </c>
      <c r="B36" s="534"/>
      <c r="C36" s="534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70"/>
      <c r="Q36" s="70"/>
      <c r="R36" s="70"/>
    </row>
    <row r="37" spans="1:18" ht="78">
      <c r="A37" s="35" t="s">
        <v>115</v>
      </c>
      <c r="B37" s="39" t="s">
        <v>116</v>
      </c>
      <c r="C37" s="32"/>
      <c r="D37" s="48">
        <f>F37+H37+J37+L37</f>
        <v>100</v>
      </c>
      <c r="E37" s="48">
        <f>SUM(G37+I37+K37+M37)</f>
        <v>100</v>
      </c>
      <c r="F37" s="48">
        <v>0</v>
      </c>
      <c r="G37" s="48">
        <v>0</v>
      </c>
      <c r="H37" s="48">
        <v>100</v>
      </c>
      <c r="I37" s="48">
        <v>100</v>
      </c>
      <c r="J37" s="48">
        <v>0</v>
      </c>
      <c r="K37" s="48">
        <v>0</v>
      </c>
      <c r="L37" s="48">
        <v>0</v>
      </c>
      <c r="M37" s="48">
        <v>0</v>
      </c>
      <c r="N37" s="48">
        <f>E37/D37*100</f>
        <v>100</v>
      </c>
      <c r="O37" s="131"/>
      <c r="P37" s="267"/>
      <c r="Q37" s="268"/>
      <c r="R37" s="268"/>
    </row>
    <row r="38" spans="1:18" ht="190.5">
      <c r="A38" s="32" t="s">
        <v>117</v>
      </c>
      <c r="B38" s="126" t="s">
        <v>118</v>
      </c>
      <c r="C38" s="33"/>
      <c r="D38" s="48">
        <f>F38+H38+J38+L38</f>
        <v>2466.6</v>
      </c>
      <c r="E38" s="48">
        <f>G38+I38+K38+M38</f>
        <v>2466.6</v>
      </c>
      <c r="F38" s="48">
        <v>0</v>
      </c>
      <c r="G38" s="48">
        <v>0</v>
      </c>
      <c r="H38" s="48">
        <v>0</v>
      </c>
      <c r="I38" s="48">
        <v>0</v>
      </c>
      <c r="J38" s="265">
        <v>2466.6</v>
      </c>
      <c r="K38" s="48">
        <v>2466.6</v>
      </c>
      <c r="L38" s="48">
        <v>0</v>
      </c>
      <c r="M38" s="48">
        <v>0</v>
      </c>
      <c r="N38" s="48">
        <f>E38/D38*100</f>
        <v>100</v>
      </c>
      <c r="O38" s="145" t="s">
        <v>319</v>
      </c>
      <c r="P38" s="38" t="s">
        <v>500</v>
      </c>
      <c r="Q38" s="42">
        <v>25</v>
      </c>
      <c r="R38" s="42">
        <v>100</v>
      </c>
    </row>
    <row r="39" spans="1:18" ht="145.5">
      <c r="A39" s="32" t="s">
        <v>119</v>
      </c>
      <c r="B39" s="237" t="s">
        <v>276</v>
      </c>
      <c r="C39" s="33"/>
      <c r="D39" s="48">
        <f>F39+H39+J39+L39</f>
        <v>0</v>
      </c>
      <c r="E39" s="48">
        <f>G39+I39+K39+M39</f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 t="e">
        <f>E39/D39*100</f>
        <v>#DIV/0!</v>
      </c>
      <c r="O39" s="39" t="s">
        <v>120</v>
      </c>
      <c r="P39" s="38">
        <v>9</v>
      </c>
      <c r="Q39" s="38">
        <v>9</v>
      </c>
      <c r="R39" s="42">
        <f t="shared" ref="R39" si="12">Q39/P39*100</f>
        <v>100</v>
      </c>
    </row>
    <row r="40" spans="1:18" ht="22.5">
      <c r="A40" s="32" t="s">
        <v>121</v>
      </c>
      <c r="B40" s="236" t="s">
        <v>277</v>
      </c>
      <c r="C40" s="33"/>
      <c r="D40" s="48">
        <f>F40+H40+J40+L40</f>
        <v>769.2</v>
      </c>
      <c r="E40" s="48">
        <f>G40+I40+K40+M40</f>
        <v>769.2</v>
      </c>
      <c r="F40" s="48">
        <v>0</v>
      </c>
      <c r="G40" s="48">
        <v>0</v>
      </c>
      <c r="H40" s="48">
        <v>0</v>
      </c>
      <c r="I40" s="48">
        <v>0</v>
      </c>
      <c r="J40" s="50">
        <v>769.2</v>
      </c>
      <c r="K40" s="50">
        <v>769.2</v>
      </c>
      <c r="L40" s="48">
        <v>0</v>
      </c>
      <c r="M40" s="48">
        <v>0</v>
      </c>
      <c r="N40" s="239">
        <f>E40/D40*100</f>
        <v>100</v>
      </c>
      <c r="O40" s="39"/>
      <c r="P40" s="38"/>
      <c r="Q40" s="38"/>
      <c r="R40" s="42"/>
    </row>
    <row r="41" spans="1:18">
      <c r="A41" s="534" t="s">
        <v>82</v>
      </c>
      <c r="B41" s="534"/>
      <c r="C41" s="534"/>
      <c r="D41" s="53"/>
      <c r="E41" s="53"/>
      <c r="F41" s="54"/>
      <c r="G41" s="54"/>
      <c r="H41" s="54"/>
      <c r="I41" s="54"/>
      <c r="J41" s="54"/>
      <c r="K41" s="54"/>
      <c r="L41" s="54"/>
      <c r="M41" s="54"/>
      <c r="N41" s="31"/>
      <c r="O41" s="31"/>
      <c r="P41" s="29"/>
      <c r="Q41" s="29"/>
      <c r="R41" s="85"/>
    </row>
    <row r="42" spans="1:18" ht="56.25">
      <c r="A42" s="571" t="s">
        <v>122</v>
      </c>
      <c r="B42" s="571" t="s">
        <v>123</v>
      </c>
      <c r="C42" s="572" t="s">
        <v>371</v>
      </c>
      <c r="D42" s="528">
        <f t="shared" ref="D42:M42" si="13">D49+D68</f>
        <v>77248</v>
      </c>
      <c r="E42" s="528">
        <f t="shared" si="13"/>
        <v>96247</v>
      </c>
      <c r="F42" s="528">
        <f t="shared" si="13"/>
        <v>7003</v>
      </c>
      <c r="G42" s="528">
        <f t="shared" si="13"/>
        <v>6040</v>
      </c>
      <c r="H42" s="528">
        <f t="shared" si="13"/>
        <v>1236</v>
      </c>
      <c r="I42" s="528">
        <f t="shared" si="13"/>
        <v>1376</v>
      </c>
      <c r="J42" s="528">
        <f t="shared" si="13"/>
        <v>69009</v>
      </c>
      <c r="K42" s="528">
        <f t="shared" si="13"/>
        <v>88831</v>
      </c>
      <c r="L42" s="560">
        <f t="shared" si="13"/>
        <v>0</v>
      </c>
      <c r="M42" s="560">
        <f t="shared" si="13"/>
        <v>0</v>
      </c>
      <c r="N42" s="563">
        <f>E42/D42*100</f>
        <v>124.59481151615577</v>
      </c>
      <c r="O42" s="142" t="s">
        <v>124</v>
      </c>
      <c r="P42" s="56" t="s">
        <v>372</v>
      </c>
      <c r="Q42" s="56" t="s">
        <v>373</v>
      </c>
      <c r="R42" s="56">
        <v>0.32500000000000001</v>
      </c>
    </row>
    <row r="43" spans="1:18" ht="67.5">
      <c r="A43" s="520"/>
      <c r="B43" s="520"/>
      <c r="C43" s="520"/>
      <c r="D43" s="511"/>
      <c r="E43" s="511"/>
      <c r="F43" s="511"/>
      <c r="G43" s="511"/>
      <c r="H43" s="511"/>
      <c r="I43" s="511"/>
      <c r="J43" s="511"/>
      <c r="K43" s="511"/>
      <c r="L43" s="561"/>
      <c r="M43" s="561"/>
      <c r="N43" s="564"/>
      <c r="O43" s="143" t="s">
        <v>125</v>
      </c>
      <c r="P43" s="56" t="s">
        <v>374</v>
      </c>
      <c r="Q43" s="58" t="s">
        <v>375</v>
      </c>
      <c r="R43" s="56">
        <v>0.54</v>
      </c>
    </row>
    <row r="44" spans="1:18" ht="56.25">
      <c r="A44" s="520"/>
      <c r="B44" s="520"/>
      <c r="C44" s="520"/>
      <c r="D44" s="511"/>
      <c r="E44" s="511"/>
      <c r="F44" s="511"/>
      <c r="G44" s="511"/>
      <c r="H44" s="511"/>
      <c r="I44" s="511"/>
      <c r="J44" s="511"/>
      <c r="K44" s="511"/>
      <c r="L44" s="561"/>
      <c r="M44" s="561"/>
      <c r="N44" s="564"/>
      <c r="O44" s="143" t="s">
        <v>126</v>
      </c>
      <c r="P44" s="59">
        <v>281</v>
      </c>
      <c r="Q44" s="59">
        <v>167</v>
      </c>
      <c r="R44" s="56" t="s">
        <v>376</v>
      </c>
    </row>
    <row r="45" spans="1:18" ht="33.75">
      <c r="A45" s="520"/>
      <c r="B45" s="520"/>
      <c r="C45" s="520"/>
      <c r="D45" s="511"/>
      <c r="E45" s="511"/>
      <c r="F45" s="511"/>
      <c r="G45" s="511"/>
      <c r="H45" s="511"/>
      <c r="I45" s="511"/>
      <c r="J45" s="511"/>
      <c r="K45" s="511"/>
      <c r="L45" s="561"/>
      <c r="M45" s="561"/>
      <c r="N45" s="564"/>
      <c r="O45" s="143" t="s">
        <v>127</v>
      </c>
      <c r="P45" s="60" t="s">
        <v>128</v>
      </c>
      <c r="Q45" s="60" t="s">
        <v>128</v>
      </c>
      <c r="R45" s="60">
        <v>1</v>
      </c>
    </row>
    <row r="46" spans="1:18" ht="56.25">
      <c r="A46" s="520"/>
      <c r="B46" s="520"/>
      <c r="C46" s="520"/>
      <c r="D46" s="511"/>
      <c r="E46" s="511"/>
      <c r="F46" s="511"/>
      <c r="G46" s="511"/>
      <c r="H46" s="511"/>
      <c r="I46" s="511"/>
      <c r="J46" s="511"/>
      <c r="K46" s="511"/>
      <c r="L46" s="561"/>
      <c r="M46" s="561"/>
      <c r="N46" s="564"/>
      <c r="O46" s="144" t="s">
        <v>129</v>
      </c>
      <c r="P46" s="61">
        <v>587</v>
      </c>
      <c r="Q46" s="61">
        <v>570</v>
      </c>
      <c r="R46" s="60">
        <v>0.97</v>
      </c>
    </row>
    <row r="47" spans="1:18" ht="45">
      <c r="A47" s="520"/>
      <c r="B47" s="520"/>
      <c r="C47" s="520"/>
      <c r="D47" s="523"/>
      <c r="E47" s="523"/>
      <c r="F47" s="523"/>
      <c r="G47" s="523"/>
      <c r="H47" s="523"/>
      <c r="I47" s="523"/>
      <c r="J47" s="523"/>
      <c r="K47" s="523"/>
      <c r="L47" s="562"/>
      <c r="M47" s="562"/>
      <c r="N47" s="523"/>
      <c r="O47" s="144" t="s">
        <v>130</v>
      </c>
      <c r="P47" s="56">
        <v>0.159</v>
      </c>
      <c r="Q47" s="56">
        <v>0.14699999999999999</v>
      </c>
      <c r="R47" s="60">
        <v>0.92</v>
      </c>
    </row>
    <row r="48" spans="1:18">
      <c r="A48" s="452" t="s">
        <v>76</v>
      </c>
      <c r="B48" s="452"/>
      <c r="C48" s="452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74"/>
      <c r="Q48" s="74"/>
      <c r="R48" s="74"/>
    </row>
    <row r="49" spans="1:18">
      <c r="A49" s="565" t="s">
        <v>131</v>
      </c>
      <c r="B49" s="468" t="s">
        <v>132</v>
      </c>
      <c r="C49" s="478" t="s">
        <v>371</v>
      </c>
      <c r="D49" s="404">
        <f t="shared" ref="D49:E49" si="14">D53+D54+D55+D59+D62+D65+D66+D67</f>
        <v>58132</v>
      </c>
      <c r="E49" s="404">
        <f t="shared" si="14"/>
        <v>77773</v>
      </c>
      <c r="F49" s="404">
        <f>F53+F54+F55+F59+F62+F65+F66+F67</f>
        <v>7003</v>
      </c>
      <c r="G49" s="404">
        <f>G53+G54+G55+G59+G62+G65+G66+G67</f>
        <v>6040</v>
      </c>
      <c r="H49" s="404">
        <f t="shared" ref="H49:M49" si="15">H53+H54+H55+H59+H62+H65+H66+H67</f>
        <v>1236</v>
      </c>
      <c r="I49" s="404">
        <f t="shared" si="15"/>
        <v>1076</v>
      </c>
      <c r="J49" s="404">
        <f t="shared" si="15"/>
        <v>49893</v>
      </c>
      <c r="K49" s="404">
        <f t="shared" si="15"/>
        <v>70657</v>
      </c>
      <c r="L49" s="404">
        <f t="shared" si="15"/>
        <v>0</v>
      </c>
      <c r="M49" s="404">
        <f t="shared" si="15"/>
        <v>0</v>
      </c>
      <c r="N49" s="506">
        <f>E49/D49*100</f>
        <v>133.78689878208218</v>
      </c>
      <c r="O49" s="423"/>
      <c r="P49" s="557"/>
      <c r="Q49" s="557"/>
      <c r="R49" s="559"/>
    </row>
    <row r="50" spans="1:18">
      <c r="A50" s="566"/>
      <c r="B50" s="558"/>
      <c r="C50" s="558"/>
      <c r="D50" s="558"/>
      <c r="E50" s="558"/>
      <c r="F50" s="558"/>
      <c r="G50" s="558"/>
      <c r="H50" s="558"/>
      <c r="I50" s="558"/>
      <c r="J50" s="558"/>
      <c r="K50" s="558"/>
      <c r="L50" s="558"/>
      <c r="M50" s="558"/>
      <c r="N50" s="568"/>
      <c r="O50" s="555"/>
      <c r="P50" s="558"/>
      <c r="Q50" s="558"/>
      <c r="R50" s="558"/>
    </row>
    <row r="51" spans="1:18" ht="71.25" customHeight="1">
      <c r="A51" s="567"/>
      <c r="B51" s="533"/>
      <c r="C51" s="533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69"/>
      <c r="O51" s="556"/>
      <c r="P51" s="533"/>
      <c r="Q51" s="533"/>
      <c r="R51" s="533"/>
    </row>
    <row r="52" spans="1:18">
      <c r="A52" s="516" t="s">
        <v>82</v>
      </c>
      <c r="B52" s="517"/>
      <c r="C52" s="518"/>
      <c r="D52" s="109"/>
      <c r="E52" s="101"/>
      <c r="F52" s="101"/>
      <c r="G52" s="101"/>
      <c r="H52" s="101"/>
      <c r="I52" s="101"/>
      <c r="J52" s="101"/>
      <c r="K52" s="101"/>
      <c r="L52" s="101"/>
      <c r="M52" s="101"/>
      <c r="N52" s="35"/>
      <c r="O52" s="35"/>
      <c r="P52" s="41"/>
      <c r="Q52" s="41"/>
      <c r="R52" s="41"/>
    </row>
    <row r="53" spans="1:18" ht="57.75" customHeight="1">
      <c r="A53" s="478" t="s">
        <v>133</v>
      </c>
      <c r="B53" s="603" t="s">
        <v>278</v>
      </c>
      <c r="C53" s="478" t="s">
        <v>371</v>
      </c>
      <c r="D53" s="404">
        <f t="shared" ref="D53" si="16">F53+H53+J53+L53</f>
        <v>33646</v>
      </c>
      <c r="E53" s="404">
        <f t="shared" ref="E53" si="17">G53+I53+K53+M53</f>
        <v>52520</v>
      </c>
      <c r="F53" s="445">
        <v>0</v>
      </c>
      <c r="G53" s="445">
        <v>0</v>
      </c>
      <c r="H53" s="445">
        <v>0</v>
      </c>
      <c r="I53" s="445">
        <v>0</v>
      </c>
      <c r="J53" s="445">
        <v>33646</v>
      </c>
      <c r="K53" s="445">
        <v>52520</v>
      </c>
      <c r="L53" s="445">
        <v>0</v>
      </c>
      <c r="M53" s="445">
        <v>0</v>
      </c>
      <c r="N53" s="543">
        <f>E53/D53*100</f>
        <v>156.09582119717055</v>
      </c>
      <c r="O53" s="140" t="s">
        <v>124</v>
      </c>
      <c r="P53" s="67">
        <v>362302</v>
      </c>
      <c r="Q53" s="67">
        <v>118069</v>
      </c>
      <c r="R53" s="190">
        <v>32.5</v>
      </c>
    </row>
    <row r="54" spans="1:18" ht="51.75" customHeight="1">
      <c r="A54" s="480"/>
      <c r="B54" s="604"/>
      <c r="C54" s="578"/>
      <c r="D54" s="449"/>
      <c r="E54" s="449"/>
      <c r="F54" s="449"/>
      <c r="G54" s="449"/>
      <c r="H54" s="449"/>
      <c r="I54" s="449"/>
      <c r="J54" s="449"/>
      <c r="K54" s="449"/>
      <c r="L54" s="449"/>
      <c r="M54" s="449"/>
      <c r="N54" s="545"/>
      <c r="O54" s="140" t="s">
        <v>136</v>
      </c>
      <c r="P54" s="66">
        <v>0.89</v>
      </c>
      <c r="Q54" s="66">
        <v>0.89</v>
      </c>
      <c r="R54" s="49">
        <f>Q54/P54*100</f>
        <v>100</v>
      </c>
    </row>
    <row r="55" spans="1:18" ht="45">
      <c r="A55" s="548" t="s">
        <v>134</v>
      </c>
      <c r="B55" s="549" t="s">
        <v>279</v>
      </c>
      <c r="C55" s="395" t="s">
        <v>371</v>
      </c>
      <c r="D55" s="404">
        <f>F55+H55+J55+L55</f>
        <v>12172</v>
      </c>
      <c r="E55" s="404">
        <f>G55+I55+K55+M55</f>
        <v>13858</v>
      </c>
      <c r="F55" s="445">
        <v>93</v>
      </c>
      <c r="G55" s="445">
        <v>181</v>
      </c>
      <c r="H55" s="445">
        <v>16</v>
      </c>
      <c r="I55" s="445">
        <v>42</v>
      </c>
      <c r="J55" s="445">
        <v>12063</v>
      </c>
      <c r="K55" s="445">
        <v>13635</v>
      </c>
      <c r="L55" s="445">
        <v>0</v>
      </c>
      <c r="M55" s="445">
        <v>0</v>
      </c>
      <c r="N55" s="543">
        <f>E55/D55*100</f>
        <v>113.85146237265855</v>
      </c>
      <c r="O55" s="140" t="s">
        <v>138</v>
      </c>
      <c r="P55" s="67">
        <v>13</v>
      </c>
      <c r="Q55" s="67">
        <v>14</v>
      </c>
      <c r="R55" s="49">
        <f t="shared" ref="R55:R61" si="18">Q55/P55*100</f>
        <v>107.69230769230769</v>
      </c>
    </row>
    <row r="56" spans="1:18" ht="45">
      <c r="A56" s="548"/>
      <c r="B56" s="550"/>
      <c r="C56" s="455"/>
      <c r="D56" s="405"/>
      <c r="E56" s="405"/>
      <c r="F56" s="446"/>
      <c r="G56" s="446"/>
      <c r="H56" s="446"/>
      <c r="I56" s="446"/>
      <c r="J56" s="446"/>
      <c r="K56" s="446"/>
      <c r="L56" s="446"/>
      <c r="M56" s="446"/>
      <c r="N56" s="544"/>
      <c r="O56" s="140" t="s">
        <v>139</v>
      </c>
      <c r="P56" s="67">
        <v>1954</v>
      </c>
      <c r="Q56" s="67">
        <v>1803</v>
      </c>
      <c r="R56" s="190">
        <f t="shared" si="18"/>
        <v>92.272262026612069</v>
      </c>
    </row>
    <row r="57" spans="1:18" ht="45">
      <c r="A57" s="467"/>
      <c r="B57" s="552"/>
      <c r="C57" s="455"/>
      <c r="D57" s="448"/>
      <c r="E57" s="448"/>
      <c r="F57" s="448"/>
      <c r="G57" s="448"/>
      <c r="H57" s="448"/>
      <c r="I57" s="448"/>
      <c r="J57" s="448"/>
      <c r="K57" s="448"/>
      <c r="L57" s="448"/>
      <c r="M57" s="448"/>
      <c r="N57" s="546"/>
      <c r="O57" s="140" t="s">
        <v>239</v>
      </c>
      <c r="P57" s="67">
        <v>17152</v>
      </c>
      <c r="Q57" s="67">
        <v>14565</v>
      </c>
      <c r="R57" s="190">
        <f t="shared" si="18"/>
        <v>84.917210820895534</v>
      </c>
    </row>
    <row r="58" spans="1:18" ht="22.5">
      <c r="A58" s="467"/>
      <c r="B58" s="553"/>
      <c r="C58" s="554"/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547"/>
      <c r="O58" s="140" t="s">
        <v>240</v>
      </c>
      <c r="P58" s="67">
        <v>180888</v>
      </c>
      <c r="Q58" s="67">
        <v>122505</v>
      </c>
      <c r="R58" s="190">
        <f t="shared" si="18"/>
        <v>67.724227146079343</v>
      </c>
    </row>
    <row r="59" spans="1:18" ht="67.5">
      <c r="A59" s="548" t="s">
        <v>135</v>
      </c>
      <c r="B59" s="549" t="s">
        <v>280</v>
      </c>
      <c r="C59" s="395" t="s">
        <v>371</v>
      </c>
      <c r="D59" s="404">
        <f>F59+H59+J59+L59</f>
        <v>3988</v>
      </c>
      <c r="E59" s="404">
        <f>G59+I59+K59+M59</f>
        <v>4488</v>
      </c>
      <c r="F59" s="445">
        <v>0</v>
      </c>
      <c r="G59" s="445">
        <v>0</v>
      </c>
      <c r="H59" s="445">
        <v>0</v>
      </c>
      <c r="I59" s="445">
        <v>0</v>
      </c>
      <c r="J59" s="445">
        <v>3988</v>
      </c>
      <c r="K59" s="445">
        <v>4488</v>
      </c>
      <c r="L59" s="445">
        <v>0</v>
      </c>
      <c r="M59" s="445">
        <v>0</v>
      </c>
      <c r="N59" s="543">
        <f>E59/D59*100</f>
        <v>112.53761283851556</v>
      </c>
      <c r="O59" s="128" t="s">
        <v>201</v>
      </c>
      <c r="P59" s="67">
        <v>4545</v>
      </c>
      <c r="Q59" s="67">
        <v>2455</v>
      </c>
      <c r="R59" s="190">
        <f t="shared" si="18"/>
        <v>54.015401540154016</v>
      </c>
    </row>
    <row r="60" spans="1:18" ht="56.25">
      <c r="A60" s="548"/>
      <c r="B60" s="550"/>
      <c r="C60" s="396"/>
      <c r="D60" s="405"/>
      <c r="E60" s="405"/>
      <c r="F60" s="446"/>
      <c r="G60" s="446"/>
      <c r="H60" s="446"/>
      <c r="I60" s="446"/>
      <c r="J60" s="446"/>
      <c r="K60" s="446"/>
      <c r="L60" s="446"/>
      <c r="M60" s="446"/>
      <c r="N60" s="544"/>
      <c r="O60" s="128" t="s">
        <v>126</v>
      </c>
      <c r="P60" s="67">
        <v>281</v>
      </c>
      <c r="Q60" s="67">
        <v>167</v>
      </c>
      <c r="R60" s="190">
        <f t="shared" si="18"/>
        <v>59.430604982206404</v>
      </c>
    </row>
    <row r="61" spans="1:18" ht="33.75">
      <c r="A61" s="548"/>
      <c r="B61" s="551"/>
      <c r="C61" s="397"/>
      <c r="D61" s="406"/>
      <c r="E61" s="406"/>
      <c r="F61" s="447"/>
      <c r="G61" s="447"/>
      <c r="H61" s="447"/>
      <c r="I61" s="447"/>
      <c r="J61" s="447"/>
      <c r="K61" s="447"/>
      <c r="L61" s="447"/>
      <c r="M61" s="447"/>
      <c r="N61" s="545"/>
      <c r="O61" s="128" t="s">
        <v>127</v>
      </c>
      <c r="P61" s="66">
        <v>0.01</v>
      </c>
      <c r="Q61" s="66">
        <v>0.01</v>
      </c>
      <c r="R61" s="49">
        <f t="shared" si="18"/>
        <v>100</v>
      </c>
    </row>
    <row r="62" spans="1:18" ht="55.5">
      <c r="A62" s="92" t="s">
        <v>137</v>
      </c>
      <c r="B62" s="237" t="s">
        <v>281</v>
      </c>
      <c r="C62" s="298"/>
      <c r="D62" s="52">
        <f t="shared" ref="D62:D64" si="19">F62+H62+J62+L62</f>
        <v>0</v>
      </c>
      <c r="E62" s="52">
        <f t="shared" ref="E62:E64" si="20">G62+I62+K62+M62</f>
        <v>0</v>
      </c>
      <c r="F62" s="69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3" t="e">
        <f t="shared" ref="N62:N65" si="21">E62/D62*100</f>
        <v>#DIV/0!</v>
      </c>
      <c r="O62" s="128"/>
      <c r="P62" s="67"/>
      <c r="Q62" s="67"/>
      <c r="R62" s="49"/>
    </row>
    <row r="63" spans="1:18" ht="73.5" customHeight="1">
      <c r="A63" s="92" t="s">
        <v>140</v>
      </c>
      <c r="B63" s="236" t="s">
        <v>282</v>
      </c>
      <c r="C63" s="298"/>
      <c r="D63" s="52">
        <f t="shared" si="19"/>
        <v>0</v>
      </c>
      <c r="E63" s="52">
        <f t="shared" si="20"/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3" t="e">
        <f t="shared" si="21"/>
        <v>#DIV/0!</v>
      </c>
      <c r="O63" s="128"/>
      <c r="P63" s="67"/>
      <c r="Q63" s="67"/>
      <c r="R63" s="49"/>
    </row>
    <row r="64" spans="1:18" ht="75" customHeight="1">
      <c r="A64" s="92" t="s">
        <v>141</v>
      </c>
      <c r="B64" s="236" t="s">
        <v>283</v>
      </c>
      <c r="C64" s="298"/>
      <c r="D64" s="52">
        <f t="shared" si="19"/>
        <v>0</v>
      </c>
      <c r="E64" s="52">
        <f t="shared" si="20"/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3" t="e">
        <f t="shared" si="21"/>
        <v>#DIV/0!</v>
      </c>
      <c r="O64" s="128"/>
      <c r="P64" s="66"/>
      <c r="Q64" s="66"/>
      <c r="R64" s="49"/>
    </row>
    <row r="65" spans="1:18" ht="45">
      <c r="A65" s="92" t="s">
        <v>142</v>
      </c>
      <c r="B65" s="236" t="s">
        <v>284</v>
      </c>
      <c r="C65" s="124"/>
      <c r="D65" s="52">
        <f>F65+H65+J65+L65</f>
        <v>0</v>
      </c>
      <c r="E65" s="52">
        <f>G65+I65+K65+M65</f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3" t="e">
        <f t="shared" si="21"/>
        <v>#DIV/0!</v>
      </c>
      <c r="O65" s="111"/>
      <c r="P65" s="111"/>
      <c r="Q65" s="111"/>
      <c r="R65" s="112"/>
    </row>
    <row r="66" spans="1:18" ht="56.25" customHeight="1">
      <c r="A66" s="238" t="s">
        <v>143</v>
      </c>
      <c r="B66" s="237" t="s">
        <v>285</v>
      </c>
      <c r="C66" s="301" t="s">
        <v>371</v>
      </c>
      <c r="D66" s="52">
        <f t="shared" ref="D66" si="22">F66+H66+J66+L66</f>
        <v>2819</v>
      </c>
      <c r="E66" s="52">
        <f t="shared" ref="E66" si="23">G66+I66+K66+M66</f>
        <v>1709</v>
      </c>
      <c r="F66" s="69">
        <v>2295</v>
      </c>
      <c r="G66" s="69">
        <v>1450</v>
      </c>
      <c r="H66" s="69">
        <v>405</v>
      </c>
      <c r="I66" s="69">
        <v>256</v>
      </c>
      <c r="J66" s="69">
        <v>119</v>
      </c>
      <c r="K66" s="69">
        <v>3</v>
      </c>
      <c r="L66" s="69">
        <v>0</v>
      </c>
      <c r="M66" s="69">
        <v>0</v>
      </c>
      <c r="N66" s="63">
        <f>E66/D66*100</f>
        <v>60.624334870521459</v>
      </c>
      <c r="O66" s="35"/>
      <c r="P66" s="48"/>
      <c r="Q66" s="48"/>
      <c r="R66" s="71"/>
    </row>
    <row r="67" spans="1:18" ht="56.25" customHeight="1">
      <c r="A67" s="301" t="s">
        <v>369</v>
      </c>
      <c r="B67" s="299" t="s">
        <v>370</v>
      </c>
      <c r="C67" s="301" t="s">
        <v>371</v>
      </c>
      <c r="D67" s="52">
        <f t="shared" ref="D67" si="24">F67+H67+J67+L67</f>
        <v>5507</v>
      </c>
      <c r="E67" s="52">
        <f t="shared" ref="E67" si="25">G67+I67+K67+M67</f>
        <v>5198</v>
      </c>
      <c r="F67" s="308">
        <v>4615</v>
      </c>
      <c r="G67" s="308">
        <v>4409</v>
      </c>
      <c r="H67" s="308">
        <v>815</v>
      </c>
      <c r="I67" s="308">
        <v>778</v>
      </c>
      <c r="J67" s="308">
        <v>77</v>
      </c>
      <c r="K67" s="308">
        <v>11</v>
      </c>
      <c r="L67" s="308">
        <v>0</v>
      </c>
      <c r="M67" s="308">
        <v>0</v>
      </c>
      <c r="N67" s="63">
        <f>E67/D67*100</f>
        <v>94.388959506083168</v>
      </c>
      <c r="O67" s="309"/>
      <c r="P67" s="300"/>
      <c r="Q67" s="300"/>
      <c r="R67" s="310"/>
    </row>
    <row r="68" spans="1:18" ht="15" customHeight="1">
      <c r="A68" s="466" t="s">
        <v>144</v>
      </c>
      <c r="B68" s="468" t="s">
        <v>145</v>
      </c>
      <c r="C68" s="470" t="s">
        <v>371</v>
      </c>
      <c r="D68" s="404">
        <f>F68+H68+J68+L68</f>
        <v>19116</v>
      </c>
      <c r="E68" s="404">
        <f>G68+I68+K68+M68</f>
        <v>18474</v>
      </c>
      <c r="F68" s="506">
        <f t="shared" ref="F68:M68" si="26">F71+F73</f>
        <v>0</v>
      </c>
      <c r="G68" s="506">
        <f t="shared" si="26"/>
        <v>0</v>
      </c>
      <c r="H68" s="506">
        <f t="shared" si="26"/>
        <v>0</v>
      </c>
      <c r="I68" s="506">
        <f t="shared" si="26"/>
        <v>300</v>
      </c>
      <c r="J68" s="404">
        <f t="shared" si="26"/>
        <v>19116</v>
      </c>
      <c r="K68" s="404">
        <f t="shared" si="26"/>
        <v>18174</v>
      </c>
      <c r="L68" s="506">
        <f t="shared" si="26"/>
        <v>0</v>
      </c>
      <c r="M68" s="506">
        <f t="shared" si="26"/>
        <v>0</v>
      </c>
      <c r="N68" s="506">
        <f>E68/D68*100</f>
        <v>96.641556811048332</v>
      </c>
      <c r="O68" s="450"/>
      <c r="P68" s="532"/>
      <c r="Q68" s="532"/>
      <c r="R68" s="471"/>
    </row>
    <row r="69" spans="1:18" ht="83.25" customHeight="1">
      <c r="A69" s="467"/>
      <c r="B69" s="469"/>
      <c r="C69" s="457"/>
      <c r="D69" s="406"/>
      <c r="E69" s="406"/>
      <c r="F69" s="507"/>
      <c r="G69" s="507"/>
      <c r="H69" s="507"/>
      <c r="I69" s="507"/>
      <c r="J69" s="406"/>
      <c r="K69" s="406"/>
      <c r="L69" s="507"/>
      <c r="M69" s="507"/>
      <c r="N69" s="507"/>
      <c r="O69" s="451"/>
      <c r="P69" s="533"/>
      <c r="Q69" s="533"/>
      <c r="R69" s="472"/>
    </row>
    <row r="70" spans="1:18">
      <c r="A70" s="534" t="s">
        <v>82</v>
      </c>
      <c r="B70" s="534"/>
      <c r="C70" s="534"/>
      <c r="D70" s="109"/>
      <c r="E70" s="55"/>
      <c r="F70" s="55"/>
      <c r="G70" s="55"/>
      <c r="H70" s="55"/>
      <c r="I70" s="55"/>
      <c r="J70" s="55"/>
      <c r="K70" s="55"/>
      <c r="L70" s="55"/>
      <c r="M70" s="55"/>
      <c r="N70" s="113"/>
      <c r="O70" s="73"/>
      <c r="P70" s="73"/>
      <c r="Q70" s="73"/>
      <c r="R70" s="73"/>
    </row>
    <row r="71" spans="1:18" ht="59.25" customHeight="1">
      <c r="A71" s="395" t="s">
        <v>146</v>
      </c>
      <c r="B71" s="542" t="s">
        <v>147</v>
      </c>
      <c r="C71" s="395" t="s">
        <v>371</v>
      </c>
      <c r="D71" s="445">
        <f t="shared" ref="D71" si="27">F71+H71+J71+L71</f>
        <v>19116</v>
      </c>
      <c r="E71" s="445">
        <f t="shared" ref="E71" si="28">G71+I71+K71+M71</f>
        <v>18474</v>
      </c>
      <c r="F71" s="450">
        <v>0</v>
      </c>
      <c r="G71" s="450">
        <v>0</v>
      </c>
      <c r="H71" s="450">
        <v>0</v>
      </c>
      <c r="I71" s="450">
        <v>300</v>
      </c>
      <c r="J71" s="471">
        <v>19116</v>
      </c>
      <c r="K71" s="471">
        <v>18174</v>
      </c>
      <c r="L71" s="450">
        <v>0</v>
      </c>
      <c r="M71" s="450">
        <v>0</v>
      </c>
      <c r="N71" s="445">
        <f>E71/D71*100</f>
        <v>96.641556811048332</v>
      </c>
      <c r="O71" s="128" t="s">
        <v>148</v>
      </c>
      <c r="P71" s="41">
        <v>587</v>
      </c>
      <c r="Q71" s="41">
        <v>570</v>
      </c>
      <c r="R71" s="49">
        <f t="shared" ref="R71:R72" si="29">Q71/P71*100</f>
        <v>97.103918228279383</v>
      </c>
    </row>
    <row r="72" spans="1:18" ht="45">
      <c r="A72" s="397"/>
      <c r="B72" s="483"/>
      <c r="C72" s="397"/>
      <c r="D72" s="447"/>
      <c r="E72" s="447"/>
      <c r="F72" s="451"/>
      <c r="G72" s="451"/>
      <c r="H72" s="451"/>
      <c r="I72" s="451"/>
      <c r="J72" s="472"/>
      <c r="K72" s="472"/>
      <c r="L72" s="451"/>
      <c r="M72" s="451"/>
      <c r="N72" s="447"/>
      <c r="O72" s="128" t="s">
        <v>150</v>
      </c>
      <c r="P72" s="64">
        <v>0.159</v>
      </c>
      <c r="Q72" s="64">
        <v>0.14699999999999999</v>
      </c>
      <c r="R72" s="49">
        <f t="shared" si="29"/>
        <v>92.452830188679229</v>
      </c>
    </row>
    <row r="73" spans="1:18" ht="21.75">
      <c r="A73" s="32" t="s">
        <v>149</v>
      </c>
      <c r="B73" s="237" t="s">
        <v>286</v>
      </c>
      <c r="C73" s="124"/>
      <c r="D73" s="242">
        <f>F73+H73+J73+L73</f>
        <v>0</v>
      </c>
      <c r="E73" s="62">
        <f>G73+I73+K73+M73</f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7" t="e">
        <f>E73/D73*100</f>
        <v>#DIV/0!</v>
      </c>
      <c r="O73" s="128"/>
      <c r="P73" s="64"/>
      <c r="Q73" s="64"/>
      <c r="R73" s="66"/>
    </row>
    <row r="74" spans="1:18">
      <c r="A74" s="535" t="s">
        <v>151</v>
      </c>
      <c r="B74" s="535" t="s">
        <v>152</v>
      </c>
      <c r="C74" s="536" t="s">
        <v>328</v>
      </c>
      <c r="D74" s="525">
        <f>F74+H74+J74+L74</f>
        <v>577678.19200000004</v>
      </c>
      <c r="E74" s="525">
        <f>G74+I74+K74+M74</f>
        <v>577678.19200000004</v>
      </c>
      <c r="F74" s="525">
        <f>F78+F111</f>
        <v>37444.11</v>
      </c>
      <c r="G74" s="525">
        <f>G78+G111</f>
        <v>37444.11</v>
      </c>
      <c r="H74" s="525">
        <f>H78+H111</f>
        <v>339369.43900000001</v>
      </c>
      <c r="I74" s="525">
        <f t="shared" ref="I74:M74" si="30">I78+I111</f>
        <v>339369.43900000001</v>
      </c>
      <c r="J74" s="525">
        <f t="shared" si="30"/>
        <v>180316.14</v>
      </c>
      <c r="K74" s="525">
        <f t="shared" si="30"/>
        <v>180316.14</v>
      </c>
      <c r="L74" s="525">
        <f t="shared" si="30"/>
        <v>20548.503000000001</v>
      </c>
      <c r="M74" s="525">
        <f t="shared" si="30"/>
        <v>20548.503000000001</v>
      </c>
      <c r="N74" s="528">
        <f>E74/D74*100</f>
        <v>100</v>
      </c>
      <c r="O74" s="529"/>
      <c r="P74" s="539"/>
      <c r="Q74" s="539"/>
      <c r="R74" s="539"/>
    </row>
    <row r="75" spans="1:18">
      <c r="A75" s="521"/>
      <c r="B75" s="521"/>
      <c r="C75" s="537"/>
      <c r="D75" s="526"/>
      <c r="E75" s="526"/>
      <c r="F75" s="526"/>
      <c r="G75" s="526"/>
      <c r="H75" s="526"/>
      <c r="I75" s="526"/>
      <c r="J75" s="526"/>
      <c r="K75" s="526"/>
      <c r="L75" s="526"/>
      <c r="M75" s="526"/>
      <c r="N75" s="511"/>
      <c r="O75" s="530"/>
      <c r="P75" s="540"/>
      <c r="Q75" s="540"/>
      <c r="R75" s="540"/>
    </row>
    <row r="76" spans="1:18" ht="63" customHeight="1">
      <c r="A76" s="519"/>
      <c r="B76" s="519"/>
      <c r="C76" s="538"/>
      <c r="D76" s="527"/>
      <c r="E76" s="527"/>
      <c r="F76" s="527"/>
      <c r="G76" s="527"/>
      <c r="H76" s="527"/>
      <c r="I76" s="527"/>
      <c r="J76" s="527"/>
      <c r="K76" s="527"/>
      <c r="L76" s="527"/>
      <c r="M76" s="527"/>
      <c r="N76" s="512"/>
      <c r="O76" s="531"/>
      <c r="P76" s="541"/>
      <c r="Q76" s="541"/>
      <c r="R76" s="541"/>
    </row>
    <row r="77" spans="1:18">
      <c r="A77" s="452" t="s">
        <v>76</v>
      </c>
      <c r="B77" s="452"/>
      <c r="C77" s="452"/>
      <c r="D77" s="114"/>
      <c r="E77" s="110"/>
      <c r="F77" s="110"/>
      <c r="G77" s="70"/>
      <c r="H77" s="70"/>
      <c r="I77" s="44"/>
      <c r="J77" s="44"/>
      <c r="K77" s="44"/>
      <c r="L77" s="44"/>
      <c r="M77" s="70"/>
      <c r="N77" s="44"/>
      <c r="O77" s="44"/>
      <c r="P77" s="44"/>
      <c r="Q77" s="44"/>
      <c r="R77" s="44"/>
    </row>
    <row r="78" spans="1:18" ht="52.5">
      <c r="A78" s="47" t="s">
        <v>153</v>
      </c>
      <c r="B78" s="51" t="s">
        <v>154</v>
      </c>
      <c r="C78" s="43"/>
      <c r="D78" s="76">
        <f>F78+H78+J78+L78</f>
        <v>497879.14200000005</v>
      </c>
      <c r="E78" s="76">
        <f>G78+I78+K78+M78</f>
        <v>497879.14200000005</v>
      </c>
      <c r="F78" s="76">
        <f t="shared" ref="F78:M78" si="31">F80+F87+F101+F105+F107+F108+F109+F110</f>
        <v>37168.090000000004</v>
      </c>
      <c r="G78" s="76">
        <f t="shared" si="31"/>
        <v>37168.090000000004</v>
      </c>
      <c r="H78" s="76">
        <f t="shared" si="31"/>
        <v>326971.68900000001</v>
      </c>
      <c r="I78" s="76">
        <f t="shared" si="31"/>
        <v>326971.68900000001</v>
      </c>
      <c r="J78" s="76">
        <f t="shared" si="31"/>
        <v>115342.96800000001</v>
      </c>
      <c r="K78" s="76">
        <f t="shared" si="31"/>
        <v>115342.96800000001</v>
      </c>
      <c r="L78" s="76">
        <f t="shared" si="31"/>
        <v>18396.395</v>
      </c>
      <c r="M78" s="76">
        <f t="shared" si="31"/>
        <v>18396.395</v>
      </c>
      <c r="N78" s="123">
        <f>E78/D78*100</f>
        <v>100</v>
      </c>
      <c r="O78" s="282"/>
      <c r="P78" s="40"/>
      <c r="Q78" s="40"/>
      <c r="R78" s="40"/>
    </row>
    <row r="79" spans="1:18">
      <c r="A79" s="460" t="s">
        <v>82</v>
      </c>
      <c r="B79" s="461"/>
      <c r="C79" s="46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101"/>
      <c r="P79" s="101"/>
      <c r="Q79" s="101"/>
      <c r="R79" s="101"/>
    </row>
    <row r="80" spans="1:18" ht="78.75">
      <c r="A80" s="47" t="s">
        <v>155</v>
      </c>
      <c r="B80" s="297" t="s">
        <v>377</v>
      </c>
      <c r="C80" s="43"/>
      <c r="D80" s="76">
        <f t="shared" ref="D80:E111" si="32">F80+H80+J80+L80</f>
        <v>112336.78400000001</v>
      </c>
      <c r="E80" s="76">
        <f t="shared" si="32"/>
        <v>112336.78400000001</v>
      </c>
      <c r="F80" s="76">
        <f>F81+F82+F83+F84+F85+F86</f>
        <v>0</v>
      </c>
      <c r="G80" s="76">
        <f t="shared" ref="G80:M80" si="33">G81+G82+G83+G84+G85+G86</f>
        <v>0</v>
      </c>
      <c r="H80" s="76">
        <f t="shared" si="33"/>
        <v>65561.76400000001</v>
      </c>
      <c r="I80" s="76">
        <f t="shared" si="33"/>
        <v>65561.76400000001</v>
      </c>
      <c r="J80" s="76">
        <f t="shared" si="33"/>
        <v>38789.46</v>
      </c>
      <c r="K80" s="76">
        <f t="shared" si="33"/>
        <v>38789.46</v>
      </c>
      <c r="L80" s="76">
        <f t="shared" si="33"/>
        <v>7985.56</v>
      </c>
      <c r="M80" s="76">
        <f t="shared" si="33"/>
        <v>7985.56</v>
      </c>
      <c r="N80" s="44">
        <f>E80/D80*100</f>
        <v>100</v>
      </c>
      <c r="O80" s="374" t="s">
        <v>501</v>
      </c>
      <c r="P80" s="35">
        <v>556</v>
      </c>
      <c r="Q80" s="35">
        <v>629</v>
      </c>
      <c r="R80" s="49">
        <f t="shared" ref="R80" si="34">Q80/P80*100</f>
        <v>113.12949640287771</v>
      </c>
    </row>
    <row r="81" spans="1:18" ht="153" customHeight="1">
      <c r="A81" s="296" t="s">
        <v>378</v>
      </c>
      <c r="B81" s="141" t="s">
        <v>384</v>
      </c>
      <c r="C81" s="295"/>
      <c r="D81" s="311">
        <f t="shared" si="32"/>
        <v>175.26400000000001</v>
      </c>
      <c r="E81" s="311">
        <f t="shared" si="32"/>
        <v>175.26400000000001</v>
      </c>
      <c r="F81" s="75">
        <v>0</v>
      </c>
      <c r="G81" s="75">
        <v>0</v>
      </c>
      <c r="H81" s="311">
        <v>175.26400000000001</v>
      </c>
      <c r="I81" s="311">
        <v>175.26400000000001</v>
      </c>
      <c r="J81" s="75">
        <v>0</v>
      </c>
      <c r="K81" s="75">
        <v>0</v>
      </c>
      <c r="L81" s="75">
        <v>0</v>
      </c>
      <c r="M81" s="75">
        <v>0</v>
      </c>
      <c r="N81" s="306">
        <f>E81/D81*100</f>
        <v>100</v>
      </c>
      <c r="O81" s="309"/>
      <c r="P81" s="309"/>
      <c r="Q81" s="309"/>
      <c r="R81" s="309"/>
    </row>
    <row r="82" spans="1:18" ht="174.75" customHeight="1">
      <c r="A82" s="296" t="s">
        <v>379</v>
      </c>
      <c r="B82" s="141" t="s">
        <v>385</v>
      </c>
      <c r="C82" s="295"/>
      <c r="D82" s="75">
        <f t="shared" si="32"/>
        <v>64187.173000000003</v>
      </c>
      <c r="E82" s="75">
        <f t="shared" si="32"/>
        <v>64187.173000000003</v>
      </c>
      <c r="F82" s="75">
        <v>0</v>
      </c>
      <c r="G82" s="75">
        <v>0</v>
      </c>
      <c r="H82" s="75">
        <v>64187.173000000003</v>
      </c>
      <c r="I82" s="75">
        <v>64187.173000000003</v>
      </c>
      <c r="J82" s="75">
        <v>0</v>
      </c>
      <c r="K82" s="75">
        <v>0</v>
      </c>
      <c r="L82" s="75">
        <v>0</v>
      </c>
      <c r="M82" s="75">
        <v>0</v>
      </c>
      <c r="N82" s="306">
        <f>E82/D82*100</f>
        <v>100</v>
      </c>
      <c r="O82" s="309"/>
      <c r="P82" s="309"/>
      <c r="Q82" s="309"/>
      <c r="R82" s="309"/>
    </row>
    <row r="83" spans="1:18" ht="102" customHeight="1">
      <c r="A83" s="296" t="s">
        <v>380</v>
      </c>
      <c r="B83" s="141" t="s">
        <v>386</v>
      </c>
      <c r="C83" s="295"/>
      <c r="D83" s="75">
        <f t="shared" si="32"/>
        <v>1199.327</v>
      </c>
      <c r="E83" s="75">
        <f t="shared" si="32"/>
        <v>1199.327</v>
      </c>
      <c r="F83" s="75">
        <v>0</v>
      </c>
      <c r="G83" s="75">
        <v>0</v>
      </c>
      <c r="H83" s="75">
        <v>1199.327</v>
      </c>
      <c r="I83" s="75">
        <v>1199.327</v>
      </c>
      <c r="J83" s="75">
        <v>0</v>
      </c>
      <c r="K83" s="75">
        <v>0</v>
      </c>
      <c r="L83" s="75">
        <v>0</v>
      </c>
      <c r="M83" s="75">
        <v>0</v>
      </c>
      <c r="N83" s="306">
        <f t="shared" ref="N83:N86" si="35">E83/D83*100</f>
        <v>100</v>
      </c>
      <c r="O83" s="309"/>
      <c r="P83" s="309"/>
      <c r="Q83" s="309"/>
      <c r="R83" s="309"/>
    </row>
    <row r="84" spans="1:18" ht="219" customHeight="1">
      <c r="A84" s="296" t="s">
        <v>381</v>
      </c>
      <c r="B84" s="141" t="s">
        <v>387</v>
      </c>
      <c r="C84" s="295"/>
      <c r="D84" s="75">
        <f t="shared" si="32"/>
        <v>23975.7</v>
      </c>
      <c r="E84" s="75">
        <f t="shared" si="32"/>
        <v>23975.7</v>
      </c>
      <c r="F84" s="75">
        <v>0</v>
      </c>
      <c r="G84" s="75">
        <v>0</v>
      </c>
      <c r="H84" s="75">
        <v>0</v>
      </c>
      <c r="I84" s="75">
        <v>0</v>
      </c>
      <c r="J84" s="75">
        <v>23975.7</v>
      </c>
      <c r="K84" s="75">
        <v>23975.7</v>
      </c>
      <c r="L84" s="75">
        <v>0</v>
      </c>
      <c r="M84" s="75">
        <v>0</v>
      </c>
      <c r="N84" s="306">
        <f t="shared" si="35"/>
        <v>100</v>
      </c>
      <c r="O84" s="309"/>
      <c r="P84" s="309"/>
      <c r="Q84" s="309"/>
      <c r="R84" s="309"/>
    </row>
    <row r="85" spans="1:18" ht="174.75" customHeight="1">
      <c r="A85" s="296" t="s">
        <v>382</v>
      </c>
      <c r="B85" s="141" t="s">
        <v>388</v>
      </c>
      <c r="C85" s="295"/>
      <c r="D85" s="75">
        <f t="shared" si="32"/>
        <v>22338.86</v>
      </c>
      <c r="E85" s="75">
        <f t="shared" si="32"/>
        <v>22338.86</v>
      </c>
      <c r="F85" s="75">
        <v>0</v>
      </c>
      <c r="G85" s="75">
        <v>0</v>
      </c>
      <c r="H85" s="75">
        <v>0</v>
      </c>
      <c r="I85" s="75">
        <v>0</v>
      </c>
      <c r="J85" s="75">
        <v>14353.3</v>
      </c>
      <c r="K85" s="75">
        <v>14353.3</v>
      </c>
      <c r="L85" s="75">
        <v>7985.56</v>
      </c>
      <c r="M85" s="75">
        <v>7985.56</v>
      </c>
      <c r="N85" s="306">
        <f t="shared" si="35"/>
        <v>100</v>
      </c>
      <c r="O85" s="309"/>
      <c r="P85" s="309"/>
      <c r="Q85" s="309"/>
      <c r="R85" s="309"/>
    </row>
    <row r="86" spans="1:18" ht="132" customHeight="1">
      <c r="A86" s="296" t="s">
        <v>383</v>
      </c>
      <c r="B86" s="141" t="s">
        <v>389</v>
      </c>
      <c r="C86" s="295"/>
      <c r="D86" s="75">
        <f t="shared" si="32"/>
        <v>460.46</v>
      </c>
      <c r="E86" s="75">
        <f t="shared" si="32"/>
        <v>460.46</v>
      </c>
      <c r="F86" s="75">
        <v>0</v>
      </c>
      <c r="G86" s="75">
        <v>0</v>
      </c>
      <c r="H86" s="75">
        <v>0</v>
      </c>
      <c r="I86" s="75">
        <v>0</v>
      </c>
      <c r="J86" s="75">
        <v>460.46</v>
      </c>
      <c r="K86" s="75">
        <v>460.46</v>
      </c>
      <c r="L86" s="75">
        <v>0</v>
      </c>
      <c r="M86" s="75">
        <v>0</v>
      </c>
      <c r="N86" s="306">
        <f t="shared" si="35"/>
        <v>100</v>
      </c>
      <c r="O86" s="309"/>
      <c r="P86" s="309"/>
      <c r="Q86" s="309"/>
      <c r="R86" s="309"/>
    </row>
    <row r="87" spans="1:18" ht="104.25" customHeight="1">
      <c r="A87" s="125" t="s">
        <v>157</v>
      </c>
      <c r="B87" s="302" t="s">
        <v>416</v>
      </c>
      <c r="C87" s="43"/>
      <c r="D87" s="76">
        <f t="shared" si="32"/>
        <v>346808.93000000005</v>
      </c>
      <c r="E87" s="76">
        <f t="shared" si="32"/>
        <v>346808.93000000005</v>
      </c>
      <c r="F87" s="76">
        <f>F88+F89+F90+F91+F92+F93+F94+F95+F96+F97+G98+F99+F100</f>
        <v>11528.29</v>
      </c>
      <c r="G87" s="76">
        <v>11528.29</v>
      </c>
      <c r="H87" s="76">
        <f t="shared" ref="H87:L87" si="36">H88+H89+H90+H91+H92+H93+H94+H95+H96+H97+I98+H99+H100</f>
        <v>253074.67600000001</v>
      </c>
      <c r="I87" s="76">
        <f t="shared" si="36"/>
        <v>253074.67600000001</v>
      </c>
      <c r="J87" s="76">
        <f t="shared" si="36"/>
        <v>71795.129000000001</v>
      </c>
      <c r="K87" s="76">
        <f t="shared" si="36"/>
        <v>71795.129000000001</v>
      </c>
      <c r="L87" s="76">
        <f t="shared" si="36"/>
        <v>10410.834999999999</v>
      </c>
      <c r="M87" s="76">
        <f>M88+M89+M90+M91+M92+M93+M94+M95+M96+M97+M98+M99+M100</f>
        <v>10410.834999999999</v>
      </c>
      <c r="N87" s="70">
        <f t="shared" ref="N87:N88" si="37">E87/D87*100</f>
        <v>100</v>
      </c>
      <c r="O87" s="375" t="s">
        <v>502</v>
      </c>
      <c r="P87" s="40">
        <v>75.83</v>
      </c>
      <c r="Q87" s="40">
        <v>93.6</v>
      </c>
      <c r="R87" s="49">
        <f t="shared" ref="R87" si="38">Q87/P87*100</f>
        <v>123.43399709877356</v>
      </c>
    </row>
    <row r="88" spans="1:18" ht="94.5" customHeight="1">
      <c r="A88" s="298" t="s">
        <v>390</v>
      </c>
      <c r="B88" s="295" t="s">
        <v>403</v>
      </c>
      <c r="C88" s="295"/>
      <c r="D88" s="75">
        <f t="shared" ref="D88" si="39">F88+H88+J88+L88</f>
        <v>1014.2</v>
      </c>
      <c r="E88" s="75">
        <f t="shared" ref="E88" si="40">G88+I88+K88+M88</f>
        <v>1014.2</v>
      </c>
      <c r="F88" s="188">
        <v>0</v>
      </c>
      <c r="G88" s="188">
        <v>0</v>
      </c>
      <c r="H88" s="188">
        <v>1000</v>
      </c>
      <c r="I88" s="188">
        <v>1000</v>
      </c>
      <c r="J88" s="188">
        <v>14.2</v>
      </c>
      <c r="K88" s="188">
        <v>14.2</v>
      </c>
      <c r="L88" s="188">
        <v>0</v>
      </c>
      <c r="M88" s="188">
        <v>0</v>
      </c>
      <c r="N88" s="67">
        <f t="shared" si="37"/>
        <v>100</v>
      </c>
      <c r="O88" s="303"/>
      <c r="P88" s="312"/>
      <c r="Q88" s="305"/>
      <c r="R88" s="49"/>
    </row>
    <row r="89" spans="1:18" ht="221.25" customHeight="1">
      <c r="A89" s="298" t="s">
        <v>391</v>
      </c>
      <c r="B89" s="295" t="s">
        <v>404</v>
      </c>
      <c r="C89" s="295"/>
      <c r="D89" s="75">
        <f t="shared" ref="D89:D99" si="41">F89+H89+J89+L89</f>
        <v>234295.37700000001</v>
      </c>
      <c r="E89" s="75">
        <f t="shared" ref="E89:E100" si="42">G89+I89+K89+M89</f>
        <v>234295.37700000001</v>
      </c>
      <c r="F89" s="188">
        <v>0</v>
      </c>
      <c r="G89" s="188">
        <v>0</v>
      </c>
      <c r="H89" s="188">
        <v>234295.37700000001</v>
      </c>
      <c r="I89" s="188">
        <v>234295.37700000001</v>
      </c>
      <c r="J89" s="188">
        <v>0</v>
      </c>
      <c r="K89" s="188">
        <v>0</v>
      </c>
      <c r="L89" s="188">
        <v>0</v>
      </c>
      <c r="M89" s="188">
        <v>0</v>
      </c>
      <c r="N89" s="67">
        <f t="shared" ref="N89:N99" si="43">E89/D89*100</f>
        <v>100</v>
      </c>
      <c r="O89" s="303"/>
      <c r="P89" s="312"/>
      <c r="Q89" s="305"/>
      <c r="R89" s="49"/>
    </row>
    <row r="90" spans="1:18" ht="169.5" customHeight="1">
      <c r="A90" s="298" t="s">
        <v>392</v>
      </c>
      <c r="B90" s="295" t="s">
        <v>405</v>
      </c>
      <c r="C90" s="295"/>
      <c r="D90" s="75">
        <f t="shared" si="41"/>
        <v>10276.123</v>
      </c>
      <c r="E90" s="75">
        <f t="shared" si="42"/>
        <v>10276.123</v>
      </c>
      <c r="F90" s="188">
        <v>0</v>
      </c>
      <c r="G90" s="188">
        <v>0</v>
      </c>
      <c r="H90" s="188">
        <v>10276.123</v>
      </c>
      <c r="I90" s="188">
        <v>10276.123</v>
      </c>
      <c r="J90" s="188">
        <v>0</v>
      </c>
      <c r="K90" s="188">
        <v>0</v>
      </c>
      <c r="L90" s="188">
        <v>0</v>
      </c>
      <c r="M90" s="188">
        <v>0</v>
      </c>
      <c r="N90" s="67">
        <f t="shared" si="43"/>
        <v>100</v>
      </c>
      <c r="O90" s="303"/>
      <c r="P90" s="312"/>
      <c r="Q90" s="305"/>
      <c r="R90" s="49"/>
    </row>
    <row r="91" spans="1:18" ht="89.25" customHeight="1">
      <c r="A91" s="298" t="s">
        <v>393</v>
      </c>
      <c r="B91" s="295" t="s">
        <v>406</v>
      </c>
      <c r="C91" s="295"/>
      <c r="D91" s="75">
        <f t="shared" si="41"/>
        <v>88.724999999999994</v>
      </c>
      <c r="E91" s="75">
        <f t="shared" si="42"/>
        <v>88.724999999999994</v>
      </c>
      <c r="F91" s="188">
        <v>0</v>
      </c>
      <c r="G91" s="188">
        <v>0</v>
      </c>
      <c r="H91" s="188">
        <v>13.725</v>
      </c>
      <c r="I91" s="188">
        <v>13.725</v>
      </c>
      <c r="J91" s="188">
        <v>75</v>
      </c>
      <c r="K91" s="188">
        <v>75</v>
      </c>
      <c r="L91" s="188">
        <v>0</v>
      </c>
      <c r="M91" s="188">
        <v>0</v>
      </c>
      <c r="N91" s="67">
        <f t="shared" si="43"/>
        <v>100</v>
      </c>
      <c r="O91" s="303"/>
      <c r="P91" s="312"/>
      <c r="Q91" s="305"/>
      <c r="R91" s="49"/>
    </row>
    <row r="92" spans="1:18" ht="198.75" customHeight="1">
      <c r="A92" s="298" t="s">
        <v>394</v>
      </c>
      <c r="B92" s="295" t="s">
        <v>407</v>
      </c>
      <c r="C92" s="295"/>
      <c r="D92" s="75">
        <f t="shared" si="41"/>
        <v>464.23</v>
      </c>
      <c r="E92" s="75">
        <f t="shared" si="42"/>
        <v>464.23</v>
      </c>
      <c r="F92" s="188">
        <v>0</v>
      </c>
      <c r="G92" s="188">
        <v>0</v>
      </c>
      <c r="H92" s="188">
        <v>0</v>
      </c>
      <c r="I92" s="188">
        <v>0</v>
      </c>
      <c r="J92" s="188">
        <v>464.23</v>
      </c>
      <c r="K92" s="188">
        <v>464.23</v>
      </c>
      <c r="L92" s="188">
        <v>0</v>
      </c>
      <c r="M92" s="188">
        <v>0</v>
      </c>
      <c r="N92" s="67">
        <f t="shared" si="43"/>
        <v>100</v>
      </c>
      <c r="O92" s="303"/>
      <c r="P92" s="312"/>
      <c r="Q92" s="305"/>
      <c r="R92" s="49"/>
    </row>
    <row r="93" spans="1:18" ht="139.5" customHeight="1">
      <c r="A93" s="298" t="s">
        <v>395</v>
      </c>
      <c r="B93" s="295" t="s">
        <v>408</v>
      </c>
      <c r="C93" s="295"/>
      <c r="D93" s="75">
        <f t="shared" si="41"/>
        <v>66548.934999999998</v>
      </c>
      <c r="E93" s="75">
        <f t="shared" si="42"/>
        <v>66548.934999999998</v>
      </c>
      <c r="F93" s="188">
        <v>0</v>
      </c>
      <c r="G93" s="188">
        <v>0</v>
      </c>
      <c r="H93" s="188">
        <v>0</v>
      </c>
      <c r="I93" s="188">
        <v>0</v>
      </c>
      <c r="J93" s="188">
        <v>56138.1</v>
      </c>
      <c r="K93" s="188">
        <v>56138.1</v>
      </c>
      <c r="L93" s="188">
        <v>10410.834999999999</v>
      </c>
      <c r="M93" s="188">
        <v>10410.834999999999</v>
      </c>
      <c r="N93" s="67">
        <f t="shared" si="43"/>
        <v>100</v>
      </c>
      <c r="O93" s="303"/>
      <c r="P93" s="312"/>
      <c r="Q93" s="305"/>
      <c r="R93" s="49"/>
    </row>
    <row r="94" spans="1:18" ht="105" customHeight="1">
      <c r="A94" s="298" t="s">
        <v>396</v>
      </c>
      <c r="B94" s="295" t="s">
        <v>409</v>
      </c>
      <c r="C94" s="295"/>
      <c r="D94" s="75">
        <f t="shared" si="41"/>
        <v>35</v>
      </c>
      <c r="E94" s="75">
        <f t="shared" si="42"/>
        <v>35</v>
      </c>
      <c r="F94" s="188">
        <v>0</v>
      </c>
      <c r="G94" s="188">
        <v>0</v>
      </c>
      <c r="H94" s="188">
        <v>0</v>
      </c>
      <c r="I94" s="188">
        <v>0</v>
      </c>
      <c r="J94" s="188">
        <v>35</v>
      </c>
      <c r="K94" s="188">
        <v>35</v>
      </c>
      <c r="L94" s="188">
        <v>0</v>
      </c>
      <c r="M94" s="188">
        <v>0</v>
      </c>
      <c r="N94" s="67">
        <f t="shared" si="43"/>
        <v>100</v>
      </c>
      <c r="O94" s="303"/>
      <c r="P94" s="312"/>
      <c r="Q94" s="305"/>
      <c r="R94" s="49"/>
    </row>
    <row r="95" spans="1:18" ht="108" customHeight="1">
      <c r="A95" s="298" t="s">
        <v>397</v>
      </c>
      <c r="B95" s="295" t="s">
        <v>410</v>
      </c>
      <c r="C95" s="295"/>
      <c r="D95" s="75">
        <f t="shared" si="41"/>
        <v>11145.83</v>
      </c>
      <c r="E95" s="75">
        <f t="shared" si="42"/>
        <v>11145.83</v>
      </c>
      <c r="F95" s="188">
        <v>0</v>
      </c>
      <c r="G95" s="188">
        <v>0</v>
      </c>
      <c r="H95" s="188">
        <v>0</v>
      </c>
      <c r="I95" s="188">
        <v>0</v>
      </c>
      <c r="J95" s="188">
        <v>11145.83</v>
      </c>
      <c r="K95" s="188">
        <v>11145.83</v>
      </c>
      <c r="L95" s="188">
        <v>0</v>
      </c>
      <c r="M95" s="188">
        <v>0</v>
      </c>
      <c r="N95" s="67">
        <f t="shared" si="43"/>
        <v>100</v>
      </c>
      <c r="O95" s="303"/>
      <c r="P95" s="312"/>
      <c r="Q95" s="305"/>
      <c r="R95" s="49"/>
    </row>
    <row r="96" spans="1:18" ht="103.5" customHeight="1">
      <c r="A96" s="298" t="s">
        <v>398</v>
      </c>
      <c r="B96" s="295" t="s">
        <v>411</v>
      </c>
      <c r="C96" s="295"/>
      <c r="D96" s="75">
        <f t="shared" si="41"/>
        <v>2789.4</v>
      </c>
      <c r="E96" s="75">
        <f t="shared" si="42"/>
        <v>2789.4</v>
      </c>
      <c r="F96" s="188">
        <v>0</v>
      </c>
      <c r="G96" s="188">
        <v>0</v>
      </c>
      <c r="H96" s="188">
        <v>1394.7</v>
      </c>
      <c r="I96" s="188">
        <v>1394.7</v>
      </c>
      <c r="J96" s="188">
        <v>1394.7</v>
      </c>
      <c r="K96" s="188">
        <v>1394.7</v>
      </c>
      <c r="L96" s="188">
        <v>0</v>
      </c>
      <c r="M96" s="188">
        <v>0</v>
      </c>
      <c r="N96" s="67">
        <f t="shared" si="43"/>
        <v>100</v>
      </c>
      <c r="O96" s="303"/>
      <c r="P96" s="312"/>
      <c r="Q96" s="305"/>
      <c r="R96" s="49"/>
    </row>
    <row r="97" spans="1:18" ht="48.75" customHeight="1">
      <c r="A97" s="298" t="s">
        <v>399</v>
      </c>
      <c r="B97" s="295" t="s">
        <v>412</v>
      </c>
      <c r="C97" s="295"/>
      <c r="D97" s="75">
        <f t="shared" si="41"/>
        <v>3160.953</v>
      </c>
      <c r="E97" s="75">
        <f t="shared" si="42"/>
        <v>3160.953</v>
      </c>
      <c r="F97" s="188">
        <v>0</v>
      </c>
      <c r="G97" s="188">
        <v>0</v>
      </c>
      <c r="H97" s="188">
        <v>3116.7</v>
      </c>
      <c r="I97" s="188">
        <v>3116.7</v>
      </c>
      <c r="J97" s="188">
        <v>44.253</v>
      </c>
      <c r="K97" s="188">
        <v>44.253</v>
      </c>
      <c r="L97" s="188">
        <v>0</v>
      </c>
      <c r="M97" s="188">
        <v>0</v>
      </c>
      <c r="N97" s="67">
        <f t="shared" si="43"/>
        <v>100</v>
      </c>
      <c r="O97" s="303"/>
      <c r="P97" s="312"/>
      <c r="Q97" s="305"/>
      <c r="R97" s="49"/>
    </row>
    <row r="98" spans="1:18" ht="95.25" customHeight="1">
      <c r="A98" s="298" t="s">
        <v>400</v>
      </c>
      <c r="B98" s="295" t="s">
        <v>413</v>
      </c>
      <c r="C98" s="295"/>
      <c r="D98" s="75">
        <f t="shared" si="41"/>
        <v>6784.21</v>
      </c>
      <c r="E98" s="75">
        <f t="shared" si="42"/>
        <v>6784.21</v>
      </c>
      <c r="F98" s="188">
        <v>6784.21</v>
      </c>
      <c r="G98" s="188">
        <v>6784.21</v>
      </c>
      <c r="H98" s="188">
        <v>0</v>
      </c>
      <c r="I98" s="188">
        <v>0</v>
      </c>
      <c r="J98" s="188">
        <v>0</v>
      </c>
      <c r="K98" s="188">
        <v>0</v>
      </c>
      <c r="L98" s="188">
        <v>0</v>
      </c>
      <c r="M98" s="188">
        <v>0</v>
      </c>
      <c r="N98" s="67">
        <f t="shared" si="43"/>
        <v>100</v>
      </c>
      <c r="O98" s="303"/>
      <c r="P98" s="312"/>
      <c r="Q98" s="305"/>
      <c r="R98" s="49"/>
    </row>
    <row r="99" spans="1:18" ht="98.25" customHeight="1">
      <c r="A99" s="298" t="s">
        <v>401</v>
      </c>
      <c r="B99" s="295" t="s">
        <v>414</v>
      </c>
      <c r="C99" s="295"/>
      <c r="D99" s="75">
        <f t="shared" si="41"/>
        <v>5589.7269999999999</v>
      </c>
      <c r="E99" s="75">
        <f t="shared" si="42"/>
        <v>5589.7269999999999</v>
      </c>
      <c r="F99" s="188">
        <v>4744.08</v>
      </c>
      <c r="G99" s="188">
        <v>4744.08</v>
      </c>
      <c r="H99" s="188">
        <v>837.19100000000003</v>
      </c>
      <c r="I99" s="188">
        <v>837.19100000000003</v>
      </c>
      <c r="J99" s="188">
        <v>8.4559999999999995</v>
      </c>
      <c r="K99" s="188">
        <v>8.4559999999999995</v>
      </c>
      <c r="L99" s="188">
        <v>0</v>
      </c>
      <c r="M99" s="188">
        <v>0</v>
      </c>
      <c r="N99" s="67">
        <f t="shared" si="43"/>
        <v>100</v>
      </c>
      <c r="O99" s="303"/>
      <c r="P99" s="312"/>
      <c r="Q99" s="305"/>
      <c r="R99" s="49"/>
    </row>
    <row r="100" spans="1:18" ht="102.75" customHeight="1">
      <c r="A100" s="298" t="s">
        <v>402</v>
      </c>
      <c r="B100" s="295" t="s">
        <v>415</v>
      </c>
      <c r="C100" s="295"/>
      <c r="D100" s="75">
        <f>F100+H100+J100+L100</f>
        <v>4616.22</v>
      </c>
      <c r="E100" s="75">
        <f t="shared" si="42"/>
        <v>4616.22</v>
      </c>
      <c r="F100" s="75">
        <v>0</v>
      </c>
      <c r="G100" s="75">
        <v>0</v>
      </c>
      <c r="H100" s="75">
        <v>2140.86</v>
      </c>
      <c r="I100" s="75">
        <v>2140.86</v>
      </c>
      <c r="J100" s="75">
        <v>2475.36</v>
      </c>
      <c r="K100" s="75">
        <v>2475.36</v>
      </c>
      <c r="L100" s="75">
        <v>0</v>
      </c>
      <c r="M100" s="75">
        <v>0</v>
      </c>
      <c r="N100" s="75">
        <v>100</v>
      </c>
      <c r="O100" s="303"/>
      <c r="P100" s="312"/>
      <c r="Q100" s="305"/>
      <c r="R100" s="49"/>
    </row>
    <row r="101" spans="1:18" ht="101.25">
      <c r="A101" s="366" t="s">
        <v>158</v>
      </c>
      <c r="B101" s="369" t="s">
        <v>417</v>
      </c>
      <c r="C101" s="370"/>
      <c r="D101" s="367">
        <f t="shared" si="32"/>
        <v>4467.634</v>
      </c>
      <c r="E101" s="367">
        <f t="shared" si="32"/>
        <v>4467.634</v>
      </c>
      <c r="F101" s="367">
        <f>F102+F103+F104</f>
        <v>0</v>
      </c>
      <c r="G101" s="367">
        <f t="shared" ref="G101:M101" si="44">G102+G103+G104</f>
        <v>0</v>
      </c>
      <c r="H101" s="367">
        <f t="shared" si="44"/>
        <v>0</v>
      </c>
      <c r="I101" s="367">
        <f t="shared" si="44"/>
        <v>0</v>
      </c>
      <c r="J101" s="367">
        <f t="shared" si="44"/>
        <v>4467.634</v>
      </c>
      <c r="K101" s="367">
        <f t="shared" si="44"/>
        <v>4467.634</v>
      </c>
      <c r="L101" s="367">
        <f t="shared" si="44"/>
        <v>0</v>
      </c>
      <c r="M101" s="367">
        <f t="shared" si="44"/>
        <v>0</v>
      </c>
      <c r="N101" s="368">
        <f>E101/D101*100</f>
        <v>100</v>
      </c>
      <c r="O101" s="39" t="s">
        <v>503</v>
      </c>
      <c r="P101" s="277">
        <v>20</v>
      </c>
      <c r="Q101" s="41">
        <v>20</v>
      </c>
      <c r="R101" s="196">
        <f t="shared" ref="R101" si="45">Q101/P101*100</f>
        <v>100</v>
      </c>
    </row>
    <row r="102" spans="1:18" ht="191.25">
      <c r="A102" s="301" t="s">
        <v>418</v>
      </c>
      <c r="B102" s="296" t="s">
        <v>421</v>
      </c>
      <c r="C102" s="296"/>
      <c r="D102" s="75">
        <f t="shared" ref="D102:D103" si="46">F102+H102+J102+L102</f>
        <v>3994.6239999999998</v>
      </c>
      <c r="E102" s="75">
        <f t="shared" ref="E102:E103" si="47">G102+I102+K102+M102</f>
        <v>3994.6239999999998</v>
      </c>
      <c r="F102" s="75">
        <v>0</v>
      </c>
      <c r="G102" s="75">
        <v>0</v>
      </c>
      <c r="H102" s="75">
        <v>0</v>
      </c>
      <c r="I102" s="75">
        <v>0</v>
      </c>
      <c r="J102" s="75">
        <v>3994.6239999999998</v>
      </c>
      <c r="K102" s="75">
        <v>3994.6239999999998</v>
      </c>
      <c r="L102" s="75">
        <v>0</v>
      </c>
      <c r="M102" s="75">
        <v>0</v>
      </c>
      <c r="N102" s="67">
        <f t="shared" ref="N102:N107" si="48">E102/D102*100</f>
        <v>100</v>
      </c>
      <c r="O102" s="313"/>
      <c r="P102" s="272"/>
      <c r="Q102" s="272"/>
      <c r="R102" s="314"/>
    </row>
    <row r="103" spans="1:18" ht="129" customHeight="1">
      <c r="A103" s="301" t="s">
        <v>419</v>
      </c>
      <c r="B103" s="296" t="s">
        <v>408</v>
      </c>
      <c r="C103" s="296"/>
      <c r="D103" s="75">
        <f t="shared" si="46"/>
        <v>450.13</v>
      </c>
      <c r="E103" s="75">
        <f t="shared" si="47"/>
        <v>450.13</v>
      </c>
      <c r="F103" s="75">
        <v>0</v>
      </c>
      <c r="G103" s="75">
        <v>0</v>
      </c>
      <c r="H103" s="75">
        <v>0</v>
      </c>
      <c r="I103" s="75">
        <v>0</v>
      </c>
      <c r="J103" s="75">
        <v>450.13</v>
      </c>
      <c r="K103" s="75">
        <v>450.13</v>
      </c>
      <c r="L103" s="75">
        <v>0</v>
      </c>
      <c r="M103" s="75">
        <f t="shared" ref="M103" si="49">O103+Q103+S103+U103</f>
        <v>0</v>
      </c>
      <c r="N103" s="75">
        <f t="shared" si="48"/>
        <v>100</v>
      </c>
      <c r="O103" s="313"/>
      <c r="P103" s="272"/>
      <c r="Q103" s="272"/>
      <c r="R103" s="314"/>
    </row>
    <row r="104" spans="1:18" ht="101.25">
      <c r="A104" s="301" t="s">
        <v>420</v>
      </c>
      <c r="B104" s="296" t="s">
        <v>410</v>
      </c>
      <c r="C104" s="296"/>
      <c r="D104" s="75">
        <f t="shared" ref="D104" si="50">F104+H104+J104+L104</f>
        <v>22.88</v>
      </c>
      <c r="E104" s="75">
        <f t="shared" ref="E104" si="51">G104+I104+K104+M104</f>
        <v>22.88</v>
      </c>
      <c r="F104" s="75">
        <v>0</v>
      </c>
      <c r="G104" s="75">
        <v>0</v>
      </c>
      <c r="H104" s="75">
        <v>0</v>
      </c>
      <c r="I104" s="75">
        <v>0</v>
      </c>
      <c r="J104" s="75">
        <v>22.88</v>
      </c>
      <c r="K104" s="75">
        <v>22.88</v>
      </c>
      <c r="L104" s="75">
        <v>0</v>
      </c>
      <c r="M104" s="75">
        <f t="shared" ref="M104" si="52">O104+Q104+S104+U104</f>
        <v>0</v>
      </c>
      <c r="N104" s="75">
        <f t="shared" si="48"/>
        <v>100</v>
      </c>
      <c r="O104" s="313"/>
      <c r="P104" s="272"/>
      <c r="Q104" s="272"/>
      <c r="R104" s="314"/>
    </row>
    <row r="105" spans="1:18" ht="94.5">
      <c r="A105" s="145" t="s">
        <v>202</v>
      </c>
      <c r="B105" s="297" t="s">
        <v>287</v>
      </c>
      <c r="C105" s="124"/>
      <c r="D105" s="44">
        <f t="shared" si="32"/>
        <v>281.49099999999999</v>
      </c>
      <c r="E105" s="44">
        <f t="shared" si="32"/>
        <v>281.49099999999999</v>
      </c>
      <c r="F105" s="44">
        <f>F106</f>
        <v>0</v>
      </c>
      <c r="G105" s="44">
        <f t="shared" ref="G105:M105" si="53">G106</f>
        <v>0</v>
      </c>
      <c r="H105" s="44">
        <f t="shared" si="53"/>
        <v>0</v>
      </c>
      <c r="I105" s="44">
        <f t="shared" si="53"/>
        <v>0</v>
      </c>
      <c r="J105" s="44">
        <f t="shared" si="53"/>
        <v>281.49099999999999</v>
      </c>
      <c r="K105" s="44">
        <f t="shared" si="53"/>
        <v>281.49099999999999</v>
      </c>
      <c r="L105" s="44">
        <f t="shared" si="53"/>
        <v>0</v>
      </c>
      <c r="M105" s="44">
        <f t="shared" si="53"/>
        <v>0</v>
      </c>
      <c r="N105" s="70">
        <f t="shared" si="48"/>
        <v>100</v>
      </c>
      <c r="O105" s="24"/>
      <c r="P105" s="24"/>
      <c r="Q105" s="24"/>
      <c r="R105" s="24"/>
    </row>
    <row r="106" spans="1:18" ht="105" customHeight="1">
      <c r="A106" s="145" t="s">
        <v>422</v>
      </c>
      <c r="B106" s="141" t="s">
        <v>423</v>
      </c>
      <c r="C106" s="298"/>
      <c r="D106" s="75">
        <f t="shared" si="32"/>
        <v>281.49099999999999</v>
      </c>
      <c r="E106" s="75">
        <f t="shared" si="32"/>
        <v>281.49099999999999</v>
      </c>
      <c r="F106" s="75">
        <v>0</v>
      </c>
      <c r="G106" s="75">
        <v>0</v>
      </c>
      <c r="H106" s="75">
        <v>0</v>
      </c>
      <c r="I106" s="75">
        <v>0</v>
      </c>
      <c r="J106" s="75">
        <v>281.49099999999999</v>
      </c>
      <c r="K106" s="75">
        <v>281.49099999999999</v>
      </c>
      <c r="L106" s="75">
        <v>0</v>
      </c>
      <c r="M106" s="75">
        <f t="shared" ref="M106" si="54">O106+Q106+S106+U106</f>
        <v>0</v>
      </c>
      <c r="N106" s="75">
        <f t="shared" si="48"/>
        <v>100</v>
      </c>
      <c r="O106" s="24"/>
      <c r="P106" s="24"/>
      <c r="Q106" s="24"/>
      <c r="R106" s="315"/>
    </row>
    <row r="107" spans="1:18" ht="45.75" customHeight="1">
      <c r="A107" s="145" t="s">
        <v>424</v>
      </c>
      <c r="B107" s="297" t="s">
        <v>428</v>
      </c>
      <c r="C107" s="298"/>
      <c r="D107" s="75">
        <f t="shared" ref="D107" si="55">F107+H107+J107+L107</f>
        <v>1117.4190000000001</v>
      </c>
      <c r="E107" s="75">
        <f t="shared" ref="E107" si="56">G107+I107+K107+M107</f>
        <v>1117.4190000000001</v>
      </c>
      <c r="F107" s="75">
        <v>1094.76</v>
      </c>
      <c r="G107" s="75">
        <v>1094.76</v>
      </c>
      <c r="H107" s="75">
        <v>22.341999999999999</v>
      </c>
      <c r="I107" s="75">
        <v>22.341999999999999</v>
      </c>
      <c r="J107" s="75">
        <v>0.317</v>
      </c>
      <c r="K107" s="75">
        <v>0.317</v>
      </c>
      <c r="L107" s="75">
        <v>0</v>
      </c>
      <c r="M107" s="75">
        <f t="shared" ref="M107" si="57">O107+Q107+S107+U107</f>
        <v>0</v>
      </c>
      <c r="N107" s="75">
        <f t="shared" si="48"/>
        <v>100</v>
      </c>
      <c r="O107" s="24"/>
      <c r="P107" s="24"/>
      <c r="Q107" s="24"/>
      <c r="R107" s="315"/>
    </row>
    <row r="108" spans="1:18" ht="45" customHeight="1">
      <c r="A108" s="145" t="s">
        <v>425</v>
      </c>
      <c r="B108" s="297" t="s">
        <v>429</v>
      </c>
      <c r="C108" s="298"/>
      <c r="D108" s="75">
        <f t="shared" ref="D108:D109" si="58">F108+H108+J108+L108</f>
        <v>0</v>
      </c>
      <c r="E108" s="75">
        <f t="shared" ref="E108:E109" si="59">G108+I108+K108+M108</f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75">
        <f t="shared" ref="M108:M109" si="60">O108+Q108+S108+U108</f>
        <v>0</v>
      </c>
      <c r="N108" s="75" t="e">
        <f t="shared" ref="N108:N109" si="61">E108/D108*100</f>
        <v>#DIV/0!</v>
      </c>
      <c r="O108" s="24"/>
      <c r="P108" s="24"/>
      <c r="Q108" s="24"/>
      <c r="R108" s="315"/>
    </row>
    <row r="109" spans="1:18" ht="54.75" customHeight="1">
      <c r="A109" s="145" t="s">
        <v>426</v>
      </c>
      <c r="B109" s="297" t="s">
        <v>430</v>
      </c>
      <c r="C109" s="298"/>
      <c r="D109" s="75">
        <f t="shared" si="58"/>
        <v>2173.7190000000001</v>
      </c>
      <c r="E109" s="75">
        <f t="shared" si="59"/>
        <v>2173.7190000000001</v>
      </c>
      <c r="F109" s="75">
        <v>2129.64</v>
      </c>
      <c r="G109" s="75">
        <v>2129.64</v>
      </c>
      <c r="H109" s="75">
        <v>43.462000000000003</v>
      </c>
      <c r="I109" s="75">
        <v>43.462000000000003</v>
      </c>
      <c r="J109" s="75">
        <v>0.61699999999999999</v>
      </c>
      <c r="K109" s="75">
        <v>0.61699999999999999</v>
      </c>
      <c r="L109" s="75">
        <v>0</v>
      </c>
      <c r="M109" s="75">
        <f t="shared" si="60"/>
        <v>0</v>
      </c>
      <c r="N109" s="75">
        <f t="shared" si="61"/>
        <v>100</v>
      </c>
      <c r="O109" s="24"/>
      <c r="P109" s="24"/>
      <c r="Q109" s="24"/>
      <c r="R109" s="315"/>
    </row>
    <row r="110" spans="1:18" ht="93" customHeight="1">
      <c r="A110" s="145" t="s">
        <v>427</v>
      </c>
      <c r="B110" s="141" t="s">
        <v>431</v>
      </c>
      <c r="C110" s="298"/>
      <c r="D110" s="75">
        <f t="shared" ref="D110" si="62">F110+H110+J110+L110</f>
        <v>30693.165000000001</v>
      </c>
      <c r="E110" s="75">
        <f t="shared" ref="E110" si="63">G110+I110+K110+M110</f>
        <v>30693.165000000001</v>
      </c>
      <c r="F110" s="75">
        <v>22415.4</v>
      </c>
      <c r="G110" s="75">
        <v>22415.4</v>
      </c>
      <c r="H110" s="75">
        <v>8269.4449999999997</v>
      </c>
      <c r="I110" s="75">
        <v>8269.4449999999997</v>
      </c>
      <c r="J110" s="75">
        <v>8.32</v>
      </c>
      <c r="K110" s="75">
        <v>8.32</v>
      </c>
      <c r="L110" s="75">
        <v>0</v>
      </c>
      <c r="M110" s="75">
        <f t="shared" ref="M110" si="64">O110+Q110+S110+U110</f>
        <v>0</v>
      </c>
      <c r="N110" s="75">
        <f t="shared" ref="N110" si="65">E110/D110*100</f>
        <v>100</v>
      </c>
      <c r="O110" s="24"/>
      <c r="P110" s="24"/>
      <c r="Q110" s="24"/>
      <c r="R110" s="315"/>
    </row>
    <row r="111" spans="1:18" ht="78.75">
      <c r="A111" s="466" t="s">
        <v>159</v>
      </c>
      <c r="B111" s="468" t="s">
        <v>313</v>
      </c>
      <c r="C111" s="478"/>
      <c r="D111" s="404">
        <f t="shared" si="32"/>
        <v>79799.049999999988</v>
      </c>
      <c r="E111" s="404">
        <f t="shared" si="32"/>
        <v>79799.049999999988</v>
      </c>
      <c r="F111" s="404">
        <f>F114+F119+F122+F123+F124+F128+F135+F139</f>
        <v>276.02</v>
      </c>
      <c r="G111" s="404">
        <f>G114+G119+G122+G123+G124+G128+G135+G139</f>
        <v>276.02</v>
      </c>
      <c r="H111" s="404">
        <f>H114+H119+H122+H123+H124+H128+H135+H139+H143</f>
        <v>12397.75</v>
      </c>
      <c r="I111" s="404">
        <f t="shared" ref="I111:L111" si="66">I114+I119+I122+I123+I124+I128+I135+I139+I143</f>
        <v>12397.75</v>
      </c>
      <c r="J111" s="404">
        <f t="shared" si="66"/>
        <v>64973.171999999999</v>
      </c>
      <c r="K111" s="404">
        <f t="shared" si="66"/>
        <v>64973.171999999999</v>
      </c>
      <c r="L111" s="404">
        <f t="shared" si="66"/>
        <v>2152.1079999999997</v>
      </c>
      <c r="M111" s="404">
        <f>M114+M119+M122+M123+M124+M128+M135+M139</f>
        <v>2152.1079999999997</v>
      </c>
      <c r="N111" s="484">
        <f>E111/D111*100</f>
        <v>100</v>
      </c>
      <c r="O111" s="39" t="s">
        <v>160</v>
      </c>
      <c r="P111" s="41">
        <v>50</v>
      </c>
      <c r="Q111" s="41">
        <v>96.5</v>
      </c>
      <c r="R111" s="49">
        <f t="shared" ref="R111" si="67">Q111/P111*100</f>
        <v>193</v>
      </c>
    </row>
    <row r="112" spans="1:18" ht="213.75">
      <c r="A112" s="467"/>
      <c r="B112" s="469"/>
      <c r="C112" s="524"/>
      <c r="D112" s="406"/>
      <c r="E112" s="406"/>
      <c r="F112" s="406"/>
      <c r="G112" s="406"/>
      <c r="H112" s="406"/>
      <c r="I112" s="406"/>
      <c r="J112" s="406"/>
      <c r="K112" s="406"/>
      <c r="L112" s="406"/>
      <c r="M112" s="406"/>
      <c r="N112" s="515"/>
      <c r="O112" s="39" t="s">
        <v>320</v>
      </c>
      <c r="P112" s="41">
        <v>35.57</v>
      </c>
      <c r="Q112" s="41">
        <v>39.5</v>
      </c>
      <c r="R112" s="196">
        <f t="shared" ref="R112" si="68">Q112/P112*100</f>
        <v>111.04863649142536</v>
      </c>
    </row>
    <row r="113" spans="1:18">
      <c r="A113" s="516" t="s">
        <v>82</v>
      </c>
      <c r="B113" s="517"/>
      <c r="C113" s="518"/>
      <c r="D113" s="111"/>
      <c r="E113" s="100"/>
      <c r="F113" s="100"/>
      <c r="G113" s="100"/>
      <c r="H113" s="100"/>
      <c r="I113" s="100"/>
      <c r="J113" s="100"/>
      <c r="K113" s="100"/>
      <c r="L113" s="100"/>
      <c r="M113" s="100"/>
      <c r="N113" s="115"/>
      <c r="O113" s="115"/>
      <c r="P113" s="116"/>
      <c r="Q113" s="116"/>
      <c r="R113" s="116"/>
    </row>
    <row r="114" spans="1:18" ht="78.75">
      <c r="A114" s="32" t="s">
        <v>161</v>
      </c>
      <c r="B114" s="141" t="s">
        <v>288</v>
      </c>
      <c r="C114" s="43"/>
      <c r="D114" s="76">
        <f t="shared" ref="D114:E135" si="69">F114+H114+J114+L114</f>
        <v>8627.1690000000017</v>
      </c>
      <c r="E114" s="76">
        <f t="shared" si="69"/>
        <v>8627.1690000000017</v>
      </c>
      <c r="F114" s="76">
        <f>F115+F116+F117+F118</f>
        <v>276.02</v>
      </c>
      <c r="G114" s="76">
        <f t="shared" ref="G114:M114" si="70">G115+G116+G117+G118</f>
        <v>276.02</v>
      </c>
      <c r="H114" s="76">
        <f t="shared" si="70"/>
        <v>8351.1490000000013</v>
      </c>
      <c r="I114" s="76">
        <f t="shared" si="70"/>
        <v>8351.1490000000013</v>
      </c>
      <c r="J114" s="76">
        <f t="shared" si="70"/>
        <v>0</v>
      </c>
      <c r="K114" s="76">
        <f t="shared" si="70"/>
        <v>0</v>
      </c>
      <c r="L114" s="76">
        <f t="shared" si="70"/>
        <v>0</v>
      </c>
      <c r="M114" s="76">
        <f t="shared" si="70"/>
        <v>0</v>
      </c>
      <c r="N114" s="70">
        <f t="shared" ref="N114:N136" si="71">E114/D114*100</f>
        <v>100</v>
      </c>
      <c r="O114" s="39" t="s">
        <v>160</v>
      </c>
      <c r="P114" s="41">
        <v>50</v>
      </c>
      <c r="Q114" s="41">
        <v>96.5</v>
      </c>
      <c r="R114" s="49">
        <f t="shared" ref="R114" si="72">Q114/P114*100</f>
        <v>193</v>
      </c>
    </row>
    <row r="115" spans="1:18" ht="78.75">
      <c r="A115" s="301" t="s">
        <v>432</v>
      </c>
      <c r="B115" s="141" t="s">
        <v>436</v>
      </c>
      <c r="C115" s="295"/>
      <c r="D115" s="75">
        <f t="shared" si="69"/>
        <v>276.02</v>
      </c>
      <c r="E115" s="75">
        <f t="shared" si="69"/>
        <v>276.02</v>
      </c>
      <c r="F115" s="75">
        <v>276.02</v>
      </c>
      <c r="G115" s="75">
        <v>276.02</v>
      </c>
      <c r="H115" s="75">
        <v>0</v>
      </c>
      <c r="I115" s="75">
        <v>0</v>
      </c>
      <c r="J115" s="75">
        <v>0</v>
      </c>
      <c r="K115" s="75">
        <v>0</v>
      </c>
      <c r="L115" s="75">
        <v>0</v>
      </c>
      <c r="M115" s="75">
        <f t="shared" ref="M115" si="73">O115+Q115+S115+U115</f>
        <v>0</v>
      </c>
      <c r="N115" s="75">
        <f t="shared" si="71"/>
        <v>100</v>
      </c>
      <c r="O115" s="313"/>
      <c r="P115" s="272"/>
      <c r="Q115" s="272"/>
      <c r="R115" s="49"/>
    </row>
    <row r="116" spans="1:18" ht="78.75">
      <c r="A116" s="301" t="s">
        <v>433</v>
      </c>
      <c r="B116" s="141" t="s">
        <v>437</v>
      </c>
      <c r="C116" s="295"/>
      <c r="D116" s="75">
        <f t="shared" ref="D116:D118" si="74">F116+H116+J116+L116</f>
        <v>1204.02</v>
      </c>
      <c r="E116" s="75">
        <f t="shared" ref="E116:E118" si="75">G116+I116+K116+M116</f>
        <v>1204.02</v>
      </c>
      <c r="F116" s="75">
        <v>0</v>
      </c>
      <c r="G116" s="75">
        <v>0</v>
      </c>
      <c r="H116" s="75">
        <v>1204.02</v>
      </c>
      <c r="I116" s="75">
        <v>1204.02</v>
      </c>
      <c r="J116" s="75">
        <v>0</v>
      </c>
      <c r="K116" s="75">
        <v>0</v>
      </c>
      <c r="L116" s="75">
        <v>0</v>
      </c>
      <c r="M116" s="75">
        <f t="shared" ref="M116:M118" si="76">O116+Q116+S116+U116</f>
        <v>0</v>
      </c>
      <c r="N116" s="75">
        <f t="shared" ref="N116:N118" si="77">E116/D116*100</f>
        <v>100</v>
      </c>
      <c r="O116" s="313"/>
      <c r="P116" s="272"/>
      <c r="Q116" s="272"/>
      <c r="R116" s="49"/>
    </row>
    <row r="117" spans="1:18" ht="78.75">
      <c r="A117" s="301" t="s">
        <v>434</v>
      </c>
      <c r="B117" s="141" t="s">
        <v>438</v>
      </c>
      <c r="C117" s="295"/>
      <c r="D117" s="75">
        <f t="shared" si="74"/>
        <v>1369.646</v>
      </c>
      <c r="E117" s="75">
        <f t="shared" si="75"/>
        <v>1369.646</v>
      </c>
      <c r="F117" s="75">
        <v>0</v>
      </c>
      <c r="G117" s="75">
        <v>0</v>
      </c>
      <c r="H117" s="75">
        <v>1369.646</v>
      </c>
      <c r="I117" s="75">
        <v>1369.646</v>
      </c>
      <c r="J117" s="75">
        <v>0</v>
      </c>
      <c r="K117" s="75">
        <v>0</v>
      </c>
      <c r="L117" s="75">
        <v>0</v>
      </c>
      <c r="M117" s="75">
        <f t="shared" si="76"/>
        <v>0</v>
      </c>
      <c r="N117" s="75">
        <f t="shared" si="77"/>
        <v>100</v>
      </c>
      <c r="O117" s="313"/>
      <c r="P117" s="272"/>
      <c r="Q117" s="272"/>
      <c r="R117" s="49"/>
    </row>
    <row r="118" spans="1:18" ht="67.5">
      <c r="A118" s="301" t="s">
        <v>435</v>
      </c>
      <c r="B118" s="141" t="s">
        <v>439</v>
      </c>
      <c r="C118" s="295"/>
      <c r="D118" s="75">
        <f t="shared" si="74"/>
        <v>5777.4830000000002</v>
      </c>
      <c r="E118" s="75">
        <f t="shared" si="75"/>
        <v>5777.4830000000002</v>
      </c>
      <c r="F118" s="75">
        <v>0</v>
      </c>
      <c r="G118" s="75">
        <v>0</v>
      </c>
      <c r="H118" s="75">
        <v>5777.4830000000002</v>
      </c>
      <c r="I118" s="75">
        <v>5777.4830000000002</v>
      </c>
      <c r="J118" s="75">
        <v>0</v>
      </c>
      <c r="K118" s="75">
        <v>0</v>
      </c>
      <c r="L118" s="75">
        <v>0</v>
      </c>
      <c r="M118" s="75">
        <f t="shared" si="76"/>
        <v>0</v>
      </c>
      <c r="N118" s="75">
        <f t="shared" si="77"/>
        <v>100</v>
      </c>
      <c r="O118" s="313"/>
      <c r="P118" s="272"/>
      <c r="Q118" s="272"/>
      <c r="R118" s="49"/>
    </row>
    <row r="119" spans="1:18" ht="213.75">
      <c r="A119" s="32" t="s">
        <v>162</v>
      </c>
      <c r="B119" s="297" t="s">
        <v>440</v>
      </c>
      <c r="C119" s="43"/>
      <c r="D119" s="76">
        <f t="shared" si="69"/>
        <v>1660</v>
      </c>
      <c r="E119" s="76">
        <f t="shared" si="69"/>
        <v>1660</v>
      </c>
      <c r="F119" s="75">
        <f>F120+F121</f>
        <v>0</v>
      </c>
      <c r="G119" s="75">
        <f t="shared" ref="G119:M119" si="78">G120+G121</f>
        <v>0</v>
      </c>
      <c r="H119" s="75">
        <f t="shared" si="78"/>
        <v>1660</v>
      </c>
      <c r="I119" s="75">
        <f t="shared" si="78"/>
        <v>1660</v>
      </c>
      <c r="J119" s="75">
        <f t="shared" si="78"/>
        <v>0</v>
      </c>
      <c r="K119" s="75">
        <f t="shared" si="78"/>
        <v>0</v>
      </c>
      <c r="L119" s="75">
        <f t="shared" si="78"/>
        <v>0</v>
      </c>
      <c r="M119" s="75">
        <f t="shared" si="78"/>
        <v>0</v>
      </c>
      <c r="N119" s="75">
        <f t="shared" si="71"/>
        <v>100</v>
      </c>
      <c r="O119" s="39" t="s">
        <v>320</v>
      </c>
      <c r="P119" s="41">
        <v>35.57</v>
      </c>
      <c r="Q119" s="41">
        <v>39.5</v>
      </c>
      <c r="R119" s="196">
        <f t="shared" ref="R119" si="79">Q119/P119*100</f>
        <v>111.04863649142536</v>
      </c>
    </row>
    <row r="120" spans="1:18" ht="180">
      <c r="A120" s="301" t="s">
        <v>441</v>
      </c>
      <c r="B120" s="141" t="s">
        <v>442</v>
      </c>
      <c r="C120" s="295"/>
      <c r="D120" s="75">
        <f t="shared" si="69"/>
        <v>1550</v>
      </c>
      <c r="E120" s="75">
        <f t="shared" si="69"/>
        <v>1550</v>
      </c>
      <c r="F120" s="75">
        <v>0</v>
      </c>
      <c r="G120" s="75">
        <v>0</v>
      </c>
      <c r="H120" s="75">
        <v>1550</v>
      </c>
      <c r="I120" s="75">
        <v>1550</v>
      </c>
      <c r="J120" s="75">
        <v>0</v>
      </c>
      <c r="K120" s="75">
        <v>0</v>
      </c>
      <c r="L120" s="75">
        <v>0</v>
      </c>
      <c r="M120" s="75">
        <f t="shared" ref="M120" si="80">O120+Q120+S120+U120</f>
        <v>0</v>
      </c>
      <c r="N120" s="75">
        <f t="shared" si="71"/>
        <v>100</v>
      </c>
      <c r="O120" s="113"/>
      <c r="P120" s="115"/>
      <c r="Q120" s="115"/>
      <c r="R120" s="317"/>
    </row>
    <row r="121" spans="1:18" ht="123.75">
      <c r="A121" s="301" t="s">
        <v>443</v>
      </c>
      <c r="B121" s="141" t="s">
        <v>444</v>
      </c>
      <c r="C121" s="295"/>
      <c r="D121" s="75">
        <f t="shared" ref="D121" si="81">F121+H121+J121+L121</f>
        <v>110</v>
      </c>
      <c r="E121" s="75">
        <f t="shared" ref="E121" si="82">G121+I121+K121+M121</f>
        <v>110</v>
      </c>
      <c r="F121" s="75">
        <v>0</v>
      </c>
      <c r="G121" s="75">
        <v>0</v>
      </c>
      <c r="H121" s="75">
        <v>110</v>
      </c>
      <c r="I121" s="75">
        <v>110</v>
      </c>
      <c r="J121" s="75">
        <v>0</v>
      </c>
      <c r="K121" s="75">
        <v>0</v>
      </c>
      <c r="L121" s="75">
        <v>0</v>
      </c>
      <c r="M121" s="75">
        <f t="shared" ref="M121" si="83">O121+Q121+S121+U121</f>
        <v>0</v>
      </c>
      <c r="N121" s="75">
        <f t="shared" ref="N121" si="84">E121/D121*100</f>
        <v>100</v>
      </c>
      <c r="O121" s="316"/>
      <c r="P121" s="115"/>
      <c r="Q121" s="115"/>
      <c r="R121" s="317"/>
    </row>
    <row r="122" spans="1:18" ht="78.75">
      <c r="A122" s="32" t="s">
        <v>163</v>
      </c>
      <c r="B122" s="141" t="s">
        <v>164</v>
      </c>
      <c r="C122" s="43"/>
      <c r="D122" s="76">
        <f t="shared" si="69"/>
        <v>1322.7740000000001</v>
      </c>
      <c r="E122" s="76">
        <f t="shared" si="69"/>
        <v>1322.7740000000001</v>
      </c>
      <c r="F122" s="76">
        <v>0</v>
      </c>
      <c r="G122" s="76">
        <v>0</v>
      </c>
      <c r="H122" s="76">
        <v>1022.801</v>
      </c>
      <c r="I122" s="76">
        <v>1022.801</v>
      </c>
      <c r="J122" s="76">
        <v>299.97300000000001</v>
      </c>
      <c r="K122" s="76">
        <v>299.97300000000001</v>
      </c>
      <c r="L122" s="76">
        <v>0</v>
      </c>
      <c r="M122" s="76">
        <v>0</v>
      </c>
      <c r="N122" s="70">
        <f t="shared" si="71"/>
        <v>100</v>
      </c>
      <c r="O122" s="282" t="s">
        <v>160</v>
      </c>
      <c r="P122" s="41">
        <v>50</v>
      </c>
      <c r="Q122" s="41">
        <v>96.5</v>
      </c>
      <c r="R122" s="49">
        <f t="shared" ref="R122:R124" si="85">Q122/P122*100</f>
        <v>193</v>
      </c>
    </row>
    <row r="123" spans="1:18" ht="112.5">
      <c r="A123" s="32" t="s">
        <v>165</v>
      </c>
      <c r="B123" s="43" t="s">
        <v>166</v>
      </c>
      <c r="C123" s="43"/>
      <c r="D123" s="44">
        <f t="shared" si="69"/>
        <v>27.39</v>
      </c>
      <c r="E123" s="44">
        <f t="shared" si="69"/>
        <v>27.39</v>
      </c>
      <c r="F123" s="44">
        <v>0</v>
      </c>
      <c r="G123" s="44">
        <v>0</v>
      </c>
      <c r="H123" s="44">
        <v>0</v>
      </c>
      <c r="I123" s="44">
        <v>0</v>
      </c>
      <c r="J123" s="44">
        <v>27.39</v>
      </c>
      <c r="K123" s="44">
        <v>27.39</v>
      </c>
      <c r="L123" s="44">
        <v>0</v>
      </c>
      <c r="M123" s="44">
        <v>0</v>
      </c>
      <c r="N123" s="70">
        <f t="shared" si="71"/>
        <v>100</v>
      </c>
      <c r="O123" s="146"/>
      <c r="P123" s="40">
        <v>510</v>
      </c>
      <c r="Q123" s="40">
        <v>510</v>
      </c>
      <c r="R123" s="49">
        <f t="shared" si="85"/>
        <v>100</v>
      </c>
    </row>
    <row r="124" spans="1:18" ht="214.5" customHeight="1">
      <c r="A124" s="125" t="s">
        <v>167</v>
      </c>
      <c r="B124" s="295" t="s">
        <v>448</v>
      </c>
      <c r="C124" s="43"/>
      <c r="D124" s="76">
        <f t="shared" si="69"/>
        <v>30699.899999999998</v>
      </c>
      <c r="E124" s="76">
        <f t="shared" si="69"/>
        <v>30699.899999999998</v>
      </c>
      <c r="F124" s="245">
        <f>F125+F126+F127</f>
        <v>0</v>
      </c>
      <c r="G124" s="304">
        <f t="shared" ref="G124:M124" si="86">G125+G126+G127</f>
        <v>0</v>
      </c>
      <c r="H124" s="304">
        <f t="shared" si="86"/>
        <v>180</v>
      </c>
      <c r="I124" s="304">
        <f t="shared" si="86"/>
        <v>180</v>
      </c>
      <c r="J124" s="304">
        <f t="shared" si="86"/>
        <v>30519.899999999998</v>
      </c>
      <c r="K124" s="304">
        <f t="shared" si="86"/>
        <v>30519.899999999998</v>
      </c>
      <c r="L124" s="304">
        <f t="shared" si="86"/>
        <v>0</v>
      </c>
      <c r="M124" s="304">
        <f t="shared" si="86"/>
        <v>0</v>
      </c>
      <c r="N124" s="70">
        <f t="shared" si="71"/>
        <v>100</v>
      </c>
      <c r="O124" s="39" t="s">
        <v>320</v>
      </c>
      <c r="P124" s="40">
        <v>35.57</v>
      </c>
      <c r="Q124" s="40">
        <v>39.5</v>
      </c>
      <c r="R124" s="49">
        <f t="shared" si="85"/>
        <v>111.04863649142536</v>
      </c>
    </row>
    <row r="125" spans="1:18" ht="162.75" customHeight="1">
      <c r="A125" s="301" t="s">
        <v>445</v>
      </c>
      <c r="B125" s="295" t="s">
        <v>449</v>
      </c>
      <c r="C125" s="295"/>
      <c r="D125" s="75">
        <f t="shared" si="69"/>
        <v>19206</v>
      </c>
      <c r="E125" s="75">
        <f t="shared" si="69"/>
        <v>19206</v>
      </c>
      <c r="F125" s="75">
        <v>0</v>
      </c>
      <c r="G125" s="75">
        <v>0</v>
      </c>
      <c r="H125" s="75">
        <v>0</v>
      </c>
      <c r="I125" s="75">
        <v>0</v>
      </c>
      <c r="J125" s="75">
        <v>19206</v>
      </c>
      <c r="K125" s="75">
        <v>19206</v>
      </c>
      <c r="L125" s="75">
        <v>0</v>
      </c>
      <c r="M125" s="75">
        <f t="shared" ref="M125" si="87">O125+Q125+S125+U125</f>
        <v>0</v>
      </c>
      <c r="N125" s="75">
        <f t="shared" si="71"/>
        <v>100</v>
      </c>
      <c r="O125" s="39"/>
      <c r="P125" s="305"/>
      <c r="Q125" s="305"/>
      <c r="R125" s="49"/>
    </row>
    <row r="126" spans="1:18" ht="105.75" customHeight="1">
      <c r="A126" s="301" t="s">
        <v>446</v>
      </c>
      <c r="B126" s="295" t="s">
        <v>450</v>
      </c>
      <c r="C126" s="295"/>
      <c r="D126" s="75">
        <f t="shared" ref="D126:D127" si="88">F126+H126+J126+L126</f>
        <v>9174.6</v>
      </c>
      <c r="E126" s="75">
        <f t="shared" ref="E126:E127" si="89">G126+I126+K126+M126</f>
        <v>9174.6</v>
      </c>
      <c r="F126" s="75">
        <v>0</v>
      </c>
      <c r="G126" s="75">
        <v>0</v>
      </c>
      <c r="H126" s="75">
        <v>180</v>
      </c>
      <c r="I126" s="75">
        <v>180</v>
      </c>
      <c r="J126" s="75">
        <v>8994.6</v>
      </c>
      <c r="K126" s="75">
        <v>8994.6</v>
      </c>
      <c r="L126" s="75">
        <v>0</v>
      </c>
      <c r="M126" s="75">
        <f t="shared" ref="M126:M127" si="90">O126+Q126+S126+U126</f>
        <v>0</v>
      </c>
      <c r="N126" s="75">
        <f t="shared" ref="N126:N127" si="91">E126/D126*100</f>
        <v>100</v>
      </c>
      <c r="O126" s="39"/>
      <c r="P126" s="305"/>
      <c r="Q126" s="305"/>
      <c r="R126" s="49"/>
    </row>
    <row r="127" spans="1:18" ht="58.5" customHeight="1">
      <c r="A127" s="301" t="s">
        <v>447</v>
      </c>
      <c r="B127" s="295" t="s">
        <v>451</v>
      </c>
      <c r="C127" s="295"/>
      <c r="D127" s="75">
        <f t="shared" si="88"/>
        <v>2319.3000000000002</v>
      </c>
      <c r="E127" s="75">
        <f t="shared" si="89"/>
        <v>2319.3000000000002</v>
      </c>
      <c r="F127" s="75">
        <v>0</v>
      </c>
      <c r="G127" s="75">
        <v>0</v>
      </c>
      <c r="H127" s="75">
        <v>0</v>
      </c>
      <c r="I127" s="75">
        <v>0</v>
      </c>
      <c r="J127" s="75">
        <v>2319.3000000000002</v>
      </c>
      <c r="K127" s="75">
        <v>2319.3000000000002</v>
      </c>
      <c r="L127" s="75">
        <v>0</v>
      </c>
      <c r="M127" s="75">
        <f t="shared" si="90"/>
        <v>0</v>
      </c>
      <c r="N127" s="75">
        <f t="shared" si="91"/>
        <v>100</v>
      </c>
      <c r="O127" s="39"/>
      <c r="P127" s="305"/>
      <c r="Q127" s="305"/>
      <c r="R127" s="49"/>
    </row>
    <row r="128" spans="1:18" ht="115.5">
      <c r="A128" s="125" t="s">
        <v>168</v>
      </c>
      <c r="B128" s="302" t="s">
        <v>458</v>
      </c>
      <c r="C128" s="302"/>
      <c r="D128" s="76">
        <f t="shared" si="69"/>
        <v>18024.738999999998</v>
      </c>
      <c r="E128" s="76">
        <f>G128+I128+K128+M128</f>
        <v>18024.738999999998</v>
      </c>
      <c r="F128" s="304">
        <f>F129+F130+F131+F132+F133+F134</f>
        <v>0</v>
      </c>
      <c r="G128" s="304">
        <f t="shared" ref="G128:M128" si="92">G129+G130+G131+G132+G133+G134</f>
        <v>0</v>
      </c>
      <c r="H128" s="304">
        <f t="shared" si="92"/>
        <v>0</v>
      </c>
      <c r="I128" s="304">
        <f t="shared" si="92"/>
        <v>0</v>
      </c>
      <c r="J128" s="304">
        <f t="shared" si="92"/>
        <v>18024.738999999998</v>
      </c>
      <c r="K128" s="304">
        <f t="shared" si="92"/>
        <v>18024.738999999998</v>
      </c>
      <c r="L128" s="304">
        <f t="shared" si="92"/>
        <v>0</v>
      </c>
      <c r="M128" s="304">
        <f t="shared" si="92"/>
        <v>0</v>
      </c>
      <c r="N128" s="70">
        <f t="shared" si="71"/>
        <v>100</v>
      </c>
      <c r="O128" s="86"/>
      <c r="P128" s="86"/>
      <c r="Q128" s="86"/>
      <c r="R128" s="86"/>
    </row>
    <row r="129" spans="1:18" ht="146.25">
      <c r="A129" s="301" t="s">
        <v>452</v>
      </c>
      <c r="B129" s="295" t="s">
        <v>449</v>
      </c>
      <c r="C129" s="295"/>
      <c r="D129" s="75">
        <f t="shared" si="69"/>
        <v>2644.116</v>
      </c>
      <c r="E129" s="75">
        <f t="shared" ref="E129" si="93">G129+I129+K129+M129</f>
        <v>2644.116</v>
      </c>
      <c r="F129" s="75">
        <v>0</v>
      </c>
      <c r="G129" s="75">
        <v>0</v>
      </c>
      <c r="H129" s="75">
        <v>0</v>
      </c>
      <c r="I129" s="75">
        <v>0</v>
      </c>
      <c r="J129" s="75">
        <v>2644.116</v>
      </c>
      <c r="K129" s="75">
        <v>2644.116</v>
      </c>
      <c r="L129" s="75">
        <v>0</v>
      </c>
      <c r="M129" s="75">
        <f t="shared" ref="M129" si="94">O129+Q129+S129+U129</f>
        <v>0</v>
      </c>
      <c r="N129" s="75">
        <f t="shared" si="71"/>
        <v>100</v>
      </c>
      <c r="O129" s="86"/>
      <c r="P129" s="86"/>
      <c r="Q129" s="86"/>
      <c r="R129" s="86"/>
    </row>
    <row r="130" spans="1:18" ht="168.75">
      <c r="A130" s="301" t="s">
        <v>453</v>
      </c>
      <c r="B130" s="295" t="s">
        <v>459</v>
      </c>
      <c r="C130" s="295"/>
      <c r="D130" s="75">
        <f t="shared" ref="D130:D134" si="95">F130+H130+J130+L130</f>
        <v>1146.3</v>
      </c>
      <c r="E130" s="75">
        <f t="shared" ref="E130:E134" si="96">G130+I130+K130+M130</f>
        <v>1146.3</v>
      </c>
      <c r="F130" s="75">
        <v>0</v>
      </c>
      <c r="G130" s="75">
        <v>0</v>
      </c>
      <c r="H130" s="75">
        <v>0</v>
      </c>
      <c r="I130" s="75">
        <v>0</v>
      </c>
      <c r="J130" s="75">
        <v>1146.3</v>
      </c>
      <c r="K130" s="75">
        <v>1146.3</v>
      </c>
      <c r="L130" s="75">
        <v>0</v>
      </c>
      <c r="M130" s="75">
        <f t="shared" ref="M130:M134" si="97">O130+Q130+S130+U130</f>
        <v>0</v>
      </c>
      <c r="N130" s="75">
        <f t="shared" ref="N130:N134" si="98">E130/D130*100</f>
        <v>100</v>
      </c>
      <c r="O130" s="86"/>
      <c r="P130" s="86"/>
      <c r="Q130" s="86"/>
      <c r="R130" s="86"/>
    </row>
    <row r="131" spans="1:18" ht="168.75">
      <c r="A131" s="301" t="s">
        <v>454</v>
      </c>
      <c r="B131" s="295" t="s">
        <v>460</v>
      </c>
      <c r="C131" s="295"/>
      <c r="D131" s="75">
        <f t="shared" si="95"/>
        <v>6966.4</v>
      </c>
      <c r="E131" s="75">
        <f t="shared" si="96"/>
        <v>6966.4</v>
      </c>
      <c r="F131" s="75">
        <v>0</v>
      </c>
      <c r="G131" s="75">
        <v>0</v>
      </c>
      <c r="H131" s="75">
        <v>0</v>
      </c>
      <c r="I131" s="75">
        <v>0</v>
      </c>
      <c r="J131" s="75">
        <v>6966.4</v>
      </c>
      <c r="K131" s="75">
        <v>6966.4</v>
      </c>
      <c r="L131" s="75">
        <v>0</v>
      </c>
      <c r="M131" s="75">
        <f t="shared" si="97"/>
        <v>0</v>
      </c>
      <c r="N131" s="75">
        <f t="shared" si="98"/>
        <v>100</v>
      </c>
      <c r="O131" s="86"/>
      <c r="P131" s="86"/>
      <c r="Q131" s="86"/>
      <c r="R131" s="86"/>
    </row>
    <row r="132" spans="1:18" ht="168.75">
      <c r="A132" s="301" t="s">
        <v>455</v>
      </c>
      <c r="B132" s="295" t="s">
        <v>461</v>
      </c>
      <c r="C132" s="295"/>
      <c r="D132" s="75">
        <f t="shared" si="95"/>
        <v>1773.6</v>
      </c>
      <c r="E132" s="75">
        <f t="shared" si="96"/>
        <v>1773.6</v>
      </c>
      <c r="F132" s="75">
        <v>0</v>
      </c>
      <c r="G132" s="75">
        <v>0</v>
      </c>
      <c r="H132" s="75">
        <v>0</v>
      </c>
      <c r="I132" s="75">
        <v>0</v>
      </c>
      <c r="J132" s="75">
        <v>1773.6</v>
      </c>
      <c r="K132" s="75">
        <v>1773.6</v>
      </c>
      <c r="L132" s="75">
        <v>0</v>
      </c>
      <c r="M132" s="75">
        <f t="shared" si="97"/>
        <v>0</v>
      </c>
      <c r="N132" s="75">
        <f t="shared" si="98"/>
        <v>100</v>
      </c>
      <c r="O132" s="86"/>
      <c r="P132" s="86"/>
      <c r="Q132" s="86"/>
      <c r="R132" s="86"/>
    </row>
    <row r="133" spans="1:18" ht="112.5">
      <c r="A133" s="301" t="s">
        <v>456</v>
      </c>
      <c r="B133" s="295" t="s">
        <v>462</v>
      </c>
      <c r="C133" s="295"/>
      <c r="D133" s="75">
        <f t="shared" si="95"/>
        <v>5331.33</v>
      </c>
      <c r="E133" s="75">
        <f t="shared" si="96"/>
        <v>5331.33</v>
      </c>
      <c r="F133" s="75">
        <v>0</v>
      </c>
      <c r="G133" s="75">
        <v>0</v>
      </c>
      <c r="H133" s="75">
        <v>0</v>
      </c>
      <c r="I133" s="75">
        <v>0</v>
      </c>
      <c r="J133" s="75">
        <v>5331.33</v>
      </c>
      <c r="K133" s="75">
        <v>5331.33</v>
      </c>
      <c r="L133" s="75">
        <v>0</v>
      </c>
      <c r="M133" s="75">
        <f t="shared" si="97"/>
        <v>0</v>
      </c>
      <c r="N133" s="75">
        <f t="shared" si="98"/>
        <v>100</v>
      </c>
      <c r="O133" s="86"/>
      <c r="P133" s="86"/>
      <c r="Q133" s="86"/>
      <c r="R133" s="86"/>
    </row>
    <row r="134" spans="1:18" ht="78.75">
      <c r="A134" s="301" t="s">
        <v>457</v>
      </c>
      <c r="B134" s="295" t="s">
        <v>463</v>
      </c>
      <c r="C134" s="295"/>
      <c r="D134" s="75">
        <f t="shared" si="95"/>
        <v>162.99299999999999</v>
      </c>
      <c r="E134" s="75">
        <f t="shared" si="96"/>
        <v>162.99299999999999</v>
      </c>
      <c r="F134" s="75">
        <v>0</v>
      </c>
      <c r="G134" s="75">
        <v>0</v>
      </c>
      <c r="H134" s="75">
        <v>0</v>
      </c>
      <c r="I134" s="75">
        <v>0</v>
      </c>
      <c r="J134" s="75">
        <v>162.99299999999999</v>
      </c>
      <c r="K134" s="75">
        <v>162.99299999999999</v>
      </c>
      <c r="L134" s="75">
        <v>0</v>
      </c>
      <c r="M134" s="75">
        <f t="shared" si="97"/>
        <v>0</v>
      </c>
      <c r="N134" s="75">
        <f t="shared" si="98"/>
        <v>100</v>
      </c>
      <c r="O134" s="86"/>
      <c r="P134" s="86"/>
      <c r="Q134" s="86"/>
      <c r="R134" s="86"/>
    </row>
    <row r="135" spans="1:18" ht="135">
      <c r="A135" s="125" t="s">
        <v>169</v>
      </c>
      <c r="B135" s="295" t="s">
        <v>203</v>
      </c>
      <c r="C135" s="43"/>
      <c r="D135" s="76">
        <f t="shared" si="69"/>
        <v>17838.477999999999</v>
      </c>
      <c r="E135" s="76">
        <f t="shared" si="69"/>
        <v>17838.477999999999</v>
      </c>
      <c r="F135" s="76">
        <f>F136+F137+F138</f>
        <v>0</v>
      </c>
      <c r="G135" s="76">
        <f t="shared" ref="G135:M135" si="99">G136+G137+G138</f>
        <v>0</v>
      </c>
      <c r="H135" s="76">
        <f t="shared" si="99"/>
        <v>0</v>
      </c>
      <c r="I135" s="76">
        <f t="shared" si="99"/>
        <v>0</v>
      </c>
      <c r="J135" s="76">
        <f t="shared" si="99"/>
        <v>15686.37</v>
      </c>
      <c r="K135" s="76">
        <f t="shared" si="99"/>
        <v>15686.37</v>
      </c>
      <c r="L135" s="76">
        <f t="shared" si="99"/>
        <v>2152.1079999999997</v>
      </c>
      <c r="M135" s="76">
        <f t="shared" si="99"/>
        <v>2152.1079999999997</v>
      </c>
      <c r="N135" s="70">
        <f t="shared" si="71"/>
        <v>100</v>
      </c>
      <c r="O135" s="86"/>
      <c r="P135" s="86"/>
      <c r="Q135" s="86"/>
      <c r="R135" s="86"/>
    </row>
    <row r="136" spans="1:18" ht="168.75">
      <c r="A136" s="301" t="s">
        <v>464</v>
      </c>
      <c r="B136" s="295" t="s">
        <v>467</v>
      </c>
      <c r="C136" s="295"/>
      <c r="D136" s="75">
        <f t="shared" ref="D136" si="100">F136+H136+J136+L136</f>
        <v>9017.91</v>
      </c>
      <c r="E136" s="75">
        <f t="shared" ref="E136" si="101">G136+I136+K136+M136</f>
        <v>9017.91</v>
      </c>
      <c r="F136" s="75">
        <v>0</v>
      </c>
      <c r="G136" s="75">
        <v>0</v>
      </c>
      <c r="H136" s="75">
        <v>0</v>
      </c>
      <c r="I136" s="75">
        <v>0</v>
      </c>
      <c r="J136" s="75">
        <v>7816.31</v>
      </c>
      <c r="K136" s="75">
        <v>7816.31</v>
      </c>
      <c r="L136" s="75">
        <v>1201.5999999999999</v>
      </c>
      <c r="M136" s="75">
        <v>1201.5999999999999</v>
      </c>
      <c r="N136" s="75">
        <f t="shared" si="71"/>
        <v>100</v>
      </c>
      <c r="O136" s="86"/>
      <c r="P136" s="86"/>
      <c r="Q136" s="86"/>
      <c r="R136" s="86"/>
    </row>
    <row r="137" spans="1:18" ht="112.5">
      <c r="A137" s="301" t="s">
        <v>465</v>
      </c>
      <c r="B137" s="295" t="s">
        <v>468</v>
      </c>
      <c r="C137" s="295"/>
      <c r="D137" s="75">
        <f t="shared" ref="D137:D138" si="102">F137+H137+J137+L137</f>
        <v>8542.7979999999989</v>
      </c>
      <c r="E137" s="75">
        <f t="shared" ref="E137:E138" si="103">G137+I137+K137+M137</f>
        <v>8542.7979999999989</v>
      </c>
      <c r="F137" s="75">
        <v>0</v>
      </c>
      <c r="G137" s="75">
        <v>0</v>
      </c>
      <c r="H137" s="75">
        <v>0</v>
      </c>
      <c r="I137" s="75">
        <v>0</v>
      </c>
      <c r="J137" s="75">
        <v>7592.69</v>
      </c>
      <c r="K137" s="75">
        <v>7592.69</v>
      </c>
      <c r="L137" s="75">
        <v>950.10799999999995</v>
      </c>
      <c r="M137" s="75">
        <v>950.10799999999995</v>
      </c>
      <c r="N137" s="75">
        <f t="shared" ref="N137:N138" si="104">E137/D137*100</f>
        <v>100</v>
      </c>
      <c r="O137" s="86"/>
      <c r="P137" s="86"/>
      <c r="Q137" s="86"/>
      <c r="R137" s="86"/>
    </row>
    <row r="138" spans="1:18" ht="78.75">
      <c r="A138" s="301" t="s">
        <v>466</v>
      </c>
      <c r="B138" s="295" t="s">
        <v>469</v>
      </c>
      <c r="C138" s="295"/>
      <c r="D138" s="75">
        <f t="shared" si="102"/>
        <v>277.77</v>
      </c>
      <c r="E138" s="75">
        <f t="shared" si="103"/>
        <v>277.77</v>
      </c>
      <c r="F138" s="75">
        <v>0</v>
      </c>
      <c r="G138" s="75">
        <v>0</v>
      </c>
      <c r="H138" s="75">
        <v>0</v>
      </c>
      <c r="I138" s="75">
        <v>0</v>
      </c>
      <c r="J138" s="75">
        <v>277.37</v>
      </c>
      <c r="K138" s="75">
        <v>277.37</v>
      </c>
      <c r="L138" s="75">
        <v>0.4</v>
      </c>
      <c r="M138" s="75">
        <v>0.4</v>
      </c>
      <c r="N138" s="75">
        <f t="shared" si="104"/>
        <v>100</v>
      </c>
      <c r="O138" s="86"/>
      <c r="P138" s="86"/>
      <c r="Q138" s="86"/>
      <c r="R138" s="86"/>
    </row>
    <row r="139" spans="1:18" ht="56.25">
      <c r="A139" s="244" t="s">
        <v>289</v>
      </c>
      <c r="B139" s="141" t="s">
        <v>292</v>
      </c>
      <c r="C139" s="75"/>
      <c r="D139" s="76">
        <f t="shared" ref="D139:D140" si="105">F139+H139+J139+L139</f>
        <v>425</v>
      </c>
      <c r="E139" s="76">
        <f t="shared" ref="E139:E140" si="106">G139+I139+K139+M139</f>
        <v>425</v>
      </c>
      <c r="F139" s="76">
        <f>F140+F141+F142</f>
        <v>0</v>
      </c>
      <c r="G139" s="76">
        <f t="shared" ref="G139:M139" si="107">G140+G141+G142</f>
        <v>0</v>
      </c>
      <c r="H139" s="76">
        <f t="shared" si="107"/>
        <v>415</v>
      </c>
      <c r="I139" s="76">
        <f t="shared" si="107"/>
        <v>415</v>
      </c>
      <c r="J139" s="76">
        <f t="shared" si="107"/>
        <v>10</v>
      </c>
      <c r="K139" s="76">
        <f t="shared" si="107"/>
        <v>10</v>
      </c>
      <c r="L139" s="76">
        <f t="shared" si="107"/>
        <v>0</v>
      </c>
      <c r="M139" s="76">
        <f t="shared" si="107"/>
        <v>0</v>
      </c>
      <c r="N139" s="70">
        <f t="shared" ref="N139:N140" si="108">E139/D139*100</f>
        <v>100</v>
      </c>
      <c r="O139" s="86"/>
      <c r="P139" s="86"/>
      <c r="Q139" s="86"/>
      <c r="R139" s="86"/>
    </row>
    <row r="140" spans="1:18" ht="191.25">
      <c r="A140" s="301" t="s">
        <v>470</v>
      </c>
      <c r="B140" s="141" t="s">
        <v>473</v>
      </c>
      <c r="C140" s="75"/>
      <c r="D140" s="75">
        <f t="shared" si="105"/>
        <v>365.31799999999998</v>
      </c>
      <c r="E140" s="75">
        <f t="shared" si="106"/>
        <v>365.31799999999998</v>
      </c>
      <c r="F140" s="75">
        <v>0</v>
      </c>
      <c r="G140" s="75">
        <v>0</v>
      </c>
      <c r="H140" s="75">
        <v>365.31799999999998</v>
      </c>
      <c r="I140" s="75">
        <v>365.31799999999998</v>
      </c>
      <c r="J140" s="75">
        <v>0</v>
      </c>
      <c r="K140" s="75">
        <v>0</v>
      </c>
      <c r="L140" s="75">
        <v>0</v>
      </c>
      <c r="M140" s="75">
        <v>0</v>
      </c>
      <c r="N140" s="75">
        <f t="shared" si="108"/>
        <v>100</v>
      </c>
      <c r="O140" s="86"/>
      <c r="P140" s="86"/>
      <c r="Q140" s="86"/>
      <c r="R140" s="86"/>
    </row>
    <row r="141" spans="1:18" ht="135">
      <c r="A141" s="301" t="s">
        <v>471</v>
      </c>
      <c r="B141" s="141" t="s">
        <v>474</v>
      </c>
      <c r="C141" s="75"/>
      <c r="D141" s="75">
        <f t="shared" ref="D141:D142" si="109">F141+H141+J141+L141</f>
        <v>49.682000000000002</v>
      </c>
      <c r="E141" s="75">
        <f t="shared" ref="E141:E142" si="110">G141+I141+K141+M141</f>
        <v>49.682000000000002</v>
      </c>
      <c r="F141" s="75">
        <v>0</v>
      </c>
      <c r="G141" s="75">
        <v>0</v>
      </c>
      <c r="H141" s="75">
        <v>49.682000000000002</v>
      </c>
      <c r="I141" s="75">
        <v>49.682000000000002</v>
      </c>
      <c r="J141" s="75">
        <v>0</v>
      </c>
      <c r="K141" s="75">
        <v>0</v>
      </c>
      <c r="L141" s="75">
        <v>0</v>
      </c>
      <c r="M141" s="75">
        <v>0</v>
      </c>
      <c r="N141" s="75">
        <f t="shared" ref="N141:N142" si="111">E141/D141*100</f>
        <v>100</v>
      </c>
      <c r="O141" s="86"/>
      <c r="P141" s="86"/>
      <c r="Q141" s="86"/>
      <c r="R141" s="86"/>
    </row>
    <row r="142" spans="1:18" ht="123.75">
      <c r="A142" s="301" t="s">
        <v>472</v>
      </c>
      <c r="B142" s="141" t="s">
        <v>408</v>
      </c>
      <c r="C142" s="75"/>
      <c r="D142" s="75">
        <f t="shared" si="109"/>
        <v>10</v>
      </c>
      <c r="E142" s="75">
        <f t="shared" si="110"/>
        <v>10</v>
      </c>
      <c r="F142" s="75">
        <v>0</v>
      </c>
      <c r="G142" s="75">
        <v>0</v>
      </c>
      <c r="H142" s="75">
        <v>0</v>
      </c>
      <c r="I142" s="75">
        <v>0</v>
      </c>
      <c r="J142" s="75">
        <v>10</v>
      </c>
      <c r="K142" s="75">
        <v>10</v>
      </c>
      <c r="L142" s="75">
        <v>0</v>
      </c>
      <c r="M142" s="75">
        <v>0</v>
      </c>
      <c r="N142" s="75">
        <f t="shared" si="111"/>
        <v>100</v>
      </c>
      <c r="O142" s="86"/>
      <c r="P142" s="86"/>
      <c r="Q142" s="86"/>
      <c r="R142" s="86"/>
    </row>
    <row r="143" spans="1:18" ht="22.5">
      <c r="A143" s="301" t="s">
        <v>475</v>
      </c>
      <c r="B143" s="141" t="s">
        <v>476</v>
      </c>
      <c r="C143" s="75"/>
      <c r="D143" s="75">
        <f t="shared" ref="D143" si="112">F143+H143+J143+L143</f>
        <v>1173.5999999999999</v>
      </c>
      <c r="E143" s="75">
        <f t="shared" ref="E143" si="113">G143+I143+K143+M143</f>
        <v>1173.5999999999999</v>
      </c>
      <c r="F143" s="75">
        <v>0</v>
      </c>
      <c r="G143" s="75">
        <v>0</v>
      </c>
      <c r="H143" s="75">
        <v>768.8</v>
      </c>
      <c r="I143" s="75">
        <v>768.8</v>
      </c>
      <c r="J143" s="75">
        <v>404.8</v>
      </c>
      <c r="K143" s="75">
        <v>404.8</v>
      </c>
      <c r="L143" s="75">
        <v>0</v>
      </c>
      <c r="M143" s="75">
        <v>0</v>
      </c>
      <c r="N143" s="75">
        <f t="shared" ref="N143" si="114">E143/D143*100</f>
        <v>100</v>
      </c>
      <c r="O143" s="86"/>
      <c r="P143" s="86"/>
      <c r="Q143" s="86"/>
      <c r="R143" s="86"/>
    </row>
    <row r="144" spans="1:18" ht="67.5">
      <c r="A144" s="395" t="s">
        <v>204</v>
      </c>
      <c r="B144" s="398" t="s">
        <v>290</v>
      </c>
      <c r="C144" s="401"/>
      <c r="D144" s="392">
        <v>0</v>
      </c>
      <c r="E144" s="392">
        <v>0</v>
      </c>
      <c r="F144" s="392">
        <v>0</v>
      </c>
      <c r="G144" s="392">
        <v>0</v>
      </c>
      <c r="H144" s="392">
        <v>0</v>
      </c>
      <c r="I144" s="392">
        <v>0</v>
      </c>
      <c r="J144" s="392">
        <v>0</v>
      </c>
      <c r="K144" s="392">
        <v>0</v>
      </c>
      <c r="L144" s="392">
        <v>0</v>
      </c>
      <c r="M144" s="392">
        <v>0</v>
      </c>
      <c r="N144" s="392">
        <v>0</v>
      </c>
      <c r="O144" s="273" t="s">
        <v>321</v>
      </c>
      <c r="P144" s="274" t="s">
        <v>324</v>
      </c>
      <c r="Q144" s="274" t="s">
        <v>504</v>
      </c>
      <c r="R144" s="49">
        <f t="shared" ref="R144:R147" si="115">Q144/P144*100</f>
        <v>191.66666666666669</v>
      </c>
    </row>
    <row r="145" spans="1:18" ht="101.25">
      <c r="A145" s="396"/>
      <c r="B145" s="399"/>
      <c r="C145" s="402"/>
      <c r="D145" s="393"/>
      <c r="E145" s="393"/>
      <c r="F145" s="393"/>
      <c r="G145" s="393"/>
      <c r="H145" s="393"/>
      <c r="I145" s="393"/>
      <c r="J145" s="393"/>
      <c r="K145" s="393"/>
      <c r="L145" s="393"/>
      <c r="M145" s="393"/>
      <c r="N145" s="393"/>
      <c r="O145" s="376" t="s">
        <v>322</v>
      </c>
      <c r="P145" s="274" t="s">
        <v>325</v>
      </c>
      <c r="Q145" s="274" t="s">
        <v>505</v>
      </c>
      <c r="R145" s="49">
        <f t="shared" si="115"/>
        <v>106.66666666666667</v>
      </c>
    </row>
    <row r="146" spans="1:18" ht="67.5" customHeight="1">
      <c r="A146" s="396"/>
      <c r="B146" s="399"/>
      <c r="C146" s="402"/>
      <c r="D146" s="393"/>
      <c r="E146" s="393"/>
      <c r="F146" s="393"/>
      <c r="G146" s="393"/>
      <c r="H146" s="393"/>
      <c r="I146" s="393"/>
      <c r="J146" s="393"/>
      <c r="K146" s="393"/>
      <c r="L146" s="393"/>
      <c r="M146" s="393"/>
      <c r="N146" s="393"/>
      <c r="O146" s="273" t="s">
        <v>323</v>
      </c>
      <c r="P146" s="274" t="s">
        <v>326</v>
      </c>
      <c r="Q146" s="274" t="s">
        <v>506</v>
      </c>
      <c r="R146" s="49">
        <f t="shared" si="115"/>
        <v>102.22222222222221</v>
      </c>
    </row>
    <row r="147" spans="1:18" ht="45.75" customHeight="1">
      <c r="A147" s="397"/>
      <c r="B147" s="400"/>
      <c r="C147" s="403"/>
      <c r="D147" s="394"/>
      <c r="E147" s="394"/>
      <c r="F147" s="394"/>
      <c r="G147" s="394"/>
      <c r="H147" s="394"/>
      <c r="I147" s="394"/>
      <c r="J147" s="394"/>
      <c r="K147" s="394"/>
      <c r="L147" s="394"/>
      <c r="M147" s="394"/>
      <c r="N147" s="394"/>
      <c r="O147" s="86" t="s">
        <v>507</v>
      </c>
      <c r="P147" s="86">
        <v>1</v>
      </c>
      <c r="Q147" s="86">
        <v>1</v>
      </c>
      <c r="R147" s="49">
        <f t="shared" si="115"/>
        <v>100</v>
      </c>
    </row>
    <row r="148" spans="1:18" ht="84.75" customHeight="1">
      <c r="A148" s="145" t="s">
        <v>205</v>
      </c>
      <c r="B148" s="371" t="s">
        <v>291</v>
      </c>
      <c r="C148" s="372"/>
      <c r="D148" s="76">
        <f t="shared" ref="D148" si="116">F148+H148+J148+L148</f>
        <v>0</v>
      </c>
      <c r="E148" s="76">
        <f t="shared" ref="E148" si="117">G148+I148+K148+M148</f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75">
        <v>0</v>
      </c>
      <c r="M148" s="75">
        <v>0</v>
      </c>
      <c r="N148" s="382">
        <v>0</v>
      </c>
      <c r="O148" s="383"/>
      <c r="P148" s="274"/>
      <c r="Q148" s="274"/>
      <c r="R148" s="196"/>
    </row>
    <row r="149" spans="1:18" ht="56.25">
      <c r="A149" s="519" t="s">
        <v>170</v>
      </c>
      <c r="B149" s="521" t="s">
        <v>19</v>
      </c>
      <c r="C149" s="521" t="s">
        <v>329</v>
      </c>
      <c r="D149" s="511">
        <f>D156+D162+D169+D177+D193+D200</f>
        <v>134305.60000000001</v>
      </c>
      <c r="E149" s="511">
        <f>E156+E162+E169+E177+E193+E200</f>
        <v>136105.79999999999</v>
      </c>
      <c r="F149" s="511">
        <f>F156+F162+F169+F177+F193</f>
        <v>1386.7</v>
      </c>
      <c r="G149" s="511">
        <f>G156+G162+G169+G177+G193</f>
        <v>1386.7</v>
      </c>
      <c r="H149" s="511">
        <f>H156+H162+H169+H177+H193+H200</f>
        <v>80958.7</v>
      </c>
      <c r="I149" s="511">
        <f>I156+I162+I169+I177+I193+I200</f>
        <v>82481.8</v>
      </c>
      <c r="J149" s="511">
        <f>J156+J162+J169+J177+J193+J200</f>
        <v>26460.199999999997</v>
      </c>
      <c r="K149" s="511">
        <f>K156+K162+K169+K177+K193+K200</f>
        <v>26397.3</v>
      </c>
      <c r="L149" s="511">
        <f>L156+L162+L169+L177+L193</f>
        <v>25500</v>
      </c>
      <c r="M149" s="511">
        <f>M156+M162+M169+M177+M193</f>
        <v>25840</v>
      </c>
      <c r="N149" s="511">
        <f>E149/D149*100</f>
        <v>101.34037597836574</v>
      </c>
      <c r="O149" s="373" t="s">
        <v>171</v>
      </c>
      <c r="P149" s="379">
        <v>1.0129999999999999</v>
      </c>
      <c r="Q149" s="380">
        <v>1.139</v>
      </c>
      <c r="R149" s="381">
        <f t="shared" ref="R149:R154" si="118">Q149/P149*100</f>
        <v>112.43830207305037</v>
      </c>
    </row>
    <row r="150" spans="1:18" ht="56.25">
      <c r="A150" s="520"/>
      <c r="B150" s="522"/>
      <c r="C150" s="522"/>
      <c r="D150" s="513"/>
      <c r="E150" s="513"/>
      <c r="F150" s="513"/>
      <c r="G150" s="513"/>
      <c r="H150" s="513"/>
      <c r="I150" s="513"/>
      <c r="J150" s="513"/>
      <c r="K150" s="513"/>
      <c r="L150" s="513"/>
      <c r="M150" s="513"/>
      <c r="N150" s="511"/>
      <c r="O150" s="219" t="s">
        <v>243</v>
      </c>
      <c r="P150" s="77">
        <v>1100</v>
      </c>
      <c r="Q150" s="61">
        <v>2132.9</v>
      </c>
      <c r="R150" s="57">
        <f t="shared" si="118"/>
        <v>193.9</v>
      </c>
    </row>
    <row r="151" spans="1:18" ht="72" customHeight="1">
      <c r="A151" s="520"/>
      <c r="B151" s="522"/>
      <c r="C151" s="522"/>
      <c r="D151" s="513"/>
      <c r="E151" s="513"/>
      <c r="F151" s="513"/>
      <c r="G151" s="513"/>
      <c r="H151" s="513"/>
      <c r="I151" s="513"/>
      <c r="J151" s="513"/>
      <c r="K151" s="513"/>
      <c r="L151" s="513"/>
      <c r="M151" s="513"/>
      <c r="N151" s="511"/>
      <c r="O151" s="219" t="s">
        <v>172</v>
      </c>
      <c r="P151" s="78">
        <v>120</v>
      </c>
      <c r="Q151" s="77">
        <v>103</v>
      </c>
      <c r="R151" s="57">
        <f t="shared" si="118"/>
        <v>85.833333333333329</v>
      </c>
    </row>
    <row r="152" spans="1:18" ht="39" customHeight="1">
      <c r="A152" s="520"/>
      <c r="B152" s="522"/>
      <c r="C152" s="522"/>
      <c r="D152" s="513"/>
      <c r="E152" s="513"/>
      <c r="F152" s="513"/>
      <c r="G152" s="513"/>
      <c r="H152" s="513"/>
      <c r="I152" s="513"/>
      <c r="J152" s="513"/>
      <c r="K152" s="513"/>
      <c r="L152" s="513"/>
      <c r="M152" s="513"/>
      <c r="N152" s="511"/>
      <c r="O152" s="220" t="s">
        <v>333</v>
      </c>
      <c r="P152" s="61">
        <v>247</v>
      </c>
      <c r="Q152" s="61">
        <v>303</v>
      </c>
      <c r="R152" s="57">
        <f t="shared" si="118"/>
        <v>122.67206477732793</v>
      </c>
    </row>
    <row r="153" spans="1:18" ht="50.25" customHeight="1">
      <c r="A153" s="520"/>
      <c r="B153" s="522"/>
      <c r="C153" s="522"/>
      <c r="D153" s="513"/>
      <c r="E153" s="513"/>
      <c r="F153" s="513"/>
      <c r="G153" s="513"/>
      <c r="H153" s="513"/>
      <c r="I153" s="513"/>
      <c r="J153" s="513"/>
      <c r="K153" s="513"/>
      <c r="L153" s="513"/>
      <c r="M153" s="513"/>
      <c r="N153" s="511"/>
      <c r="O153" s="219" t="s">
        <v>334</v>
      </c>
      <c r="P153" s="61">
        <v>13</v>
      </c>
      <c r="Q153" s="61">
        <v>20</v>
      </c>
      <c r="R153" s="57">
        <f t="shared" si="118"/>
        <v>153.84615384615387</v>
      </c>
    </row>
    <row r="154" spans="1:18" ht="123.75">
      <c r="A154" s="520"/>
      <c r="B154" s="523"/>
      <c r="C154" s="523"/>
      <c r="D154" s="514"/>
      <c r="E154" s="514"/>
      <c r="F154" s="514"/>
      <c r="G154" s="514"/>
      <c r="H154" s="514"/>
      <c r="I154" s="514"/>
      <c r="J154" s="514"/>
      <c r="K154" s="514"/>
      <c r="L154" s="514"/>
      <c r="M154" s="514"/>
      <c r="N154" s="512"/>
      <c r="O154" s="219" t="s">
        <v>246</v>
      </c>
      <c r="P154" s="61">
        <v>81.599999999999994</v>
      </c>
      <c r="Q154" s="61">
        <v>78.5</v>
      </c>
      <c r="R154" s="57">
        <f t="shared" si="118"/>
        <v>96.200980392156865</v>
      </c>
    </row>
    <row r="155" spans="1:18">
      <c r="A155" s="452" t="s">
        <v>76</v>
      </c>
      <c r="B155" s="452"/>
      <c r="C155" s="452"/>
      <c r="D155" s="67"/>
      <c r="E155" s="44"/>
      <c r="F155" s="44"/>
      <c r="G155" s="70"/>
      <c r="H155" s="70"/>
      <c r="I155" s="44"/>
      <c r="J155" s="44"/>
      <c r="K155" s="70"/>
      <c r="L155" s="70"/>
      <c r="M155" s="70"/>
      <c r="N155" s="67"/>
      <c r="O155" s="67"/>
      <c r="P155" s="67"/>
      <c r="Q155" s="67"/>
      <c r="R155" s="67"/>
    </row>
    <row r="156" spans="1:18" ht="47.25" customHeight="1">
      <c r="A156" s="395" t="s">
        <v>173</v>
      </c>
      <c r="B156" s="456" t="s">
        <v>174</v>
      </c>
      <c r="C156" s="458" t="s">
        <v>79</v>
      </c>
      <c r="D156" s="404">
        <f t="shared" ref="D156:I156" si="119">D159+D160</f>
        <v>28910</v>
      </c>
      <c r="E156" s="404">
        <f t="shared" si="119"/>
        <v>29250</v>
      </c>
      <c r="F156" s="404">
        <f t="shared" si="119"/>
        <v>0</v>
      </c>
      <c r="G156" s="404">
        <f t="shared" si="119"/>
        <v>0</v>
      </c>
      <c r="H156" s="404">
        <f t="shared" si="119"/>
        <v>0</v>
      </c>
      <c r="I156" s="404">
        <f t="shared" si="119"/>
        <v>0</v>
      </c>
      <c r="J156" s="404">
        <f t="shared" ref="J156:M156" si="120">J159+J160</f>
        <v>3410</v>
      </c>
      <c r="K156" s="404">
        <f t="shared" si="120"/>
        <v>3410</v>
      </c>
      <c r="L156" s="404">
        <f t="shared" si="120"/>
        <v>25500</v>
      </c>
      <c r="M156" s="404">
        <f t="shared" si="120"/>
        <v>25840</v>
      </c>
      <c r="N156" s="404">
        <f>E156/D156*100</f>
        <v>101.1760636457973</v>
      </c>
      <c r="O156" s="39" t="s">
        <v>335</v>
      </c>
      <c r="P156" s="79">
        <v>119.1</v>
      </c>
      <c r="Q156" s="79">
        <v>195.8</v>
      </c>
      <c r="R156" s="79">
        <f>Q156/P156*100</f>
        <v>164.39966414777501</v>
      </c>
    </row>
    <row r="157" spans="1:18" ht="56.25">
      <c r="A157" s="455"/>
      <c r="B157" s="457"/>
      <c r="C157" s="459"/>
      <c r="D157" s="406"/>
      <c r="E157" s="405"/>
      <c r="F157" s="405"/>
      <c r="G157" s="405"/>
      <c r="H157" s="405"/>
      <c r="I157" s="405"/>
      <c r="J157" s="405"/>
      <c r="K157" s="405"/>
      <c r="L157" s="405"/>
      <c r="M157" s="405"/>
      <c r="N157" s="448"/>
      <c r="O157" s="39" t="s">
        <v>175</v>
      </c>
      <c r="P157" s="79">
        <v>33.1</v>
      </c>
      <c r="Q157" s="65">
        <v>27.3</v>
      </c>
      <c r="R157" s="79">
        <f>Q157/P157*100</f>
        <v>82.477341389728096</v>
      </c>
    </row>
    <row r="158" spans="1:18">
      <c r="A158" s="452" t="s">
        <v>82</v>
      </c>
      <c r="B158" s="452"/>
      <c r="C158" s="452"/>
      <c r="D158" s="116"/>
      <c r="E158" s="67"/>
      <c r="F158" s="67"/>
      <c r="G158" s="73"/>
      <c r="H158" s="73"/>
      <c r="I158" s="73"/>
      <c r="J158" s="73"/>
      <c r="K158" s="73"/>
      <c r="L158" s="73"/>
      <c r="M158" s="73"/>
      <c r="N158" s="117"/>
      <c r="O158" s="117"/>
      <c r="P158" s="80"/>
      <c r="Q158" s="80"/>
      <c r="R158" s="80"/>
    </row>
    <row r="159" spans="1:18" ht="66.75">
      <c r="A159" s="32" t="s">
        <v>176</v>
      </c>
      <c r="B159" s="135" t="s">
        <v>177</v>
      </c>
      <c r="C159" s="33" t="s">
        <v>79</v>
      </c>
      <c r="D159" s="70">
        <f t="shared" ref="D159:E160" si="121">F159+H159+J159+L159</f>
        <v>0</v>
      </c>
      <c r="E159" s="70">
        <f t="shared" si="121"/>
        <v>0</v>
      </c>
      <c r="F159" s="192">
        <v>0</v>
      </c>
      <c r="G159" s="192">
        <v>0</v>
      </c>
      <c r="H159" s="192">
        <v>0</v>
      </c>
      <c r="I159" s="192">
        <v>0</v>
      </c>
      <c r="J159" s="192">
        <v>0</v>
      </c>
      <c r="K159" s="192">
        <v>0</v>
      </c>
      <c r="L159" s="192">
        <v>0</v>
      </c>
      <c r="M159" s="192">
        <v>0</v>
      </c>
      <c r="N159" s="193" t="e">
        <f t="shared" ref="N159:N160" si="122">E159/D159*100</f>
        <v>#DIV/0!</v>
      </c>
      <c r="O159" s="35"/>
      <c r="P159" s="79"/>
      <c r="Q159" s="65"/>
      <c r="R159" s="62"/>
    </row>
    <row r="160" spans="1:18" ht="126" customHeight="1">
      <c r="A160" s="32" t="s">
        <v>178</v>
      </c>
      <c r="B160" s="271" t="s">
        <v>327</v>
      </c>
      <c r="C160" s="33"/>
      <c r="D160" s="110">
        <f t="shared" si="121"/>
        <v>28910</v>
      </c>
      <c r="E160" s="110">
        <f t="shared" si="121"/>
        <v>29250</v>
      </c>
      <c r="F160" s="69">
        <v>0</v>
      </c>
      <c r="G160" s="69">
        <v>0</v>
      </c>
      <c r="H160" s="69">
        <v>0</v>
      </c>
      <c r="I160" s="69">
        <v>0</v>
      </c>
      <c r="J160" s="69">
        <v>3410</v>
      </c>
      <c r="K160" s="69">
        <v>3410</v>
      </c>
      <c r="L160" s="69">
        <v>25500</v>
      </c>
      <c r="M160" s="69">
        <v>25840</v>
      </c>
      <c r="N160" s="79">
        <f t="shared" si="122"/>
        <v>101.1760636457973</v>
      </c>
      <c r="O160" s="194"/>
      <c r="P160" s="68"/>
      <c r="Q160" s="68"/>
      <c r="R160" s="62"/>
    </row>
    <row r="161" spans="1:18" ht="56.25">
      <c r="A161" s="395" t="s">
        <v>179</v>
      </c>
      <c r="B161" s="442" t="s">
        <v>180</v>
      </c>
      <c r="C161" s="284"/>
      <c r="D161" s="212"/>
      <c r="E161" s="215"/>
      <c r="F161" s="275"/>
      <c r="G161" s="216"/>
      <c r="H161" s="213"/>
      <c r="I161" s="217"/>
      <c r="J161" s="213"/>
      <c r="K161" s="217"/>
      <c r="L161" s="280"/>
      <c r="M161" s="218"/>
      <c r="N161" s="283"/>
      <c r="O161" s="39" t="s">
        <v>336</v>
      </c>
      <c r="P161" s="84">
        <v>120</v>
      </c>
      <c r="Q161" s="79">
        <v>103</v>
      </c>
      <c r="R161" s="67">
        <f t="shared" ref="R161:R163" si="123">Q161/P161*100</f>
        <v>85.833333333333329</v>
      </c>
    </row>
    <row r="162" spans="1:18" ht="67.5">
      <c r="A162" s="396"/>
      <c r="B162" s="443"/>
      <c r="C162" s="453"/>
      <c r="D162" s="405">
        <f>F162+H162+J162+L162</f>
        <v>3572</v>
      </c>
      <c r="E162" s="405">
        <f>G162+I162+K162+M162</f>
        <v>3519.9</v>
      </c>
      <c r="F162" s="405">
        <f>F165+F166+F168</f>
        <v>0</v>
      </c>
      <c r="G162" s="464">
        <f t="shared" ref="G162:M162" si="124">G165+G166+G168</f>
        <v>0</v>
      </c>
      <c r="H162" s="405">
        <f t="shared" si="124"/>
        <v>0</v>
      </c>
      <c r="I162" s="464">
        <f t="shared" si="124"/>
        <v>0</v>
      </c>
      <c r="J162" s="405">
        <f t="shared" si="124"/>
        <v>3572</v>
      </c>
      <c r="K162" s="464">
        <f t="shared" si="124"/>
        <v>3519.9</v>
      </c>
      <c r="L162" s="405">
        <f t="shared" si="124"/>
        <v>0</v>
      </c>
      <c r="M162" s="464">
        <f t="shared" si="124"/>
        <v>0</v>
      </c>
      <c r="N162" s="405">
        <f>E162/D162*100</f>
        <v>98.541433370660698</v>
      </c>
      <c r="O162" s="221" t="s">
        <v>244</v>
      </c>
      <c r="P162" s="66">
        <v>0.7</v>
      </c>
      <c r="Q162" s="66">
        <v>0.7</v>
      </c>
      <c r="R162" s="67">
        <f t="shared" si="123"/>
        <v>100</v>
      </c>
    </row>
    <row r="163" spans="1:18" ht="67.5">
      <c r="A163" s="396"/>
      <c r="B163" s="444"/>
      <c r="C163" s="454"/>
      <c r="D163" s="406"/>
      <c r="E163" s="406"/>
      <c r="F163" s="463"/>
      <c r="G163" s="465"/>
      <c r="H163" s="463"/>
      <c r="I163" s="465"/>
      <c r="J163" s="406"/>
      <c r="K163" s="510"/>
      <c r="L163" s="463"/>
      <c r="M163" s="465"/>
      <c r="N163" s="463"/>
      <c r="O163" s="129" t="s">
        <v>245</v>
      </c>
      <c r="P163" s="66">
        <v>0.7</v>
      </c>
      <c r="Q163" s="66">
        <v>0.7</v>
      </c>
      <c r="R163" s="79">
        <f t="shared" si="123"/>
        <v>100</v>
      </c>
    </row>
    <row r="164" spans="1:18">
      <c r="A164" s="466" t="s">
        <v>156</v>
      </c>
      <c r="B164" s="508"/>
      <c r="C164" s="508"/>
      <c r="D164" s="116"/>
      <c r="E164" s="82"/>
      <c r="F164" s="82"/>
      <c r="G164" s="116"/>
      <c r="H164" s="116"/>
      <c r="I164" s="116"/>
      <c r="J164" s="116"/>
      <c r="K164" s="116"/>
      <c r="L164" s="116"/>
      <c r="M164" s="116"/>
      <c r="N164" s="118"/>
      <c r="O164" s="118"/>
      <c r="P164" s="214"/>
      <c r="Q164" s="214"/>
      <c r="R164" s="214"/>
    </row>
    <row r="165" spans="1:18" ht="44.25">
      <c r="A165" s="32" t="s">
        <v>181</v>
      </c>
      <c r="B165" s="43" t="s">
        <v>182</v>
      </c>
      <c r="C165" s="43"/>
      <c r="D165" s="121">
        <f>F165+H165+J165+L165</f>
        <v>3572</v>
      </c>
      <c r="E165" s="53">
        <f>G165+I165+K165+M165</f>
        <v>3519.9</v>
      </c>
      <c r="F165" s="54">
        <v>0</v>
      </c>
      <c r="G165" s="54">
        <v>0</v>
      </c>
      <c r="H165" s="54">
        <v>0</v>
      </c>
      <c r="I165" s="54">
        <v>0</v>
      </c>
      <c r="J165" s="54">
        <v>3572</v>
      </c>
      <c r="K165" s="54">
        <v>3519.9</v>
      </c>
      <c r="L165" s="54">
        <v>0</v>
      </c>
      <c r="M165" s="54">
        <v>0</v>
      </c>
      <c r="N165" s="48">
        <f>E165/D165*100</f>
        <v>98.541433370660698</v>
      </c>
      <c r="O165" s="117"/>
      <c r="P165" s="117"/>
      <c r="Q165" s="117"/>
      <c r="R165" s="117"/>
    </row>
    <row r="166" spans="1:18" ht="33">
      <c r="A166" s="32" t="s">
        <v>183</v>
      </c>
      <c r="B166" s="33" t="s">
        <v>184</v>
      </c>
      <c r="C166" s="33"/>
      <c r="D166" s="121">
        <f>F166+H166+J166+L166</f>
        <v>0</v>
      </c>
      <c r="E166" s="53">
        <f>G166+I166+K166+M166</f>
        <v>0</v>
      </c>
      <c r="F166" s="69">
        <v>0</v>
      </c>
      <c r="G166" s="69">
        <v>0</v>
      </c>
      <c r="H166" s="69">
        <v>0</v>
      </c>
      <c r="I166" s="69">
        <v>0</v>
      </c>
      <c r="J166" s="69">
        <v>0</v>
      </c>
      <c r="K166" s="69">
        <v>0</v>
      </c>
      <c r="L166" s="69">
        <v>0</v>
      </c>
      <c r="M166" s="69">
        <v>0</v>
      </c>
      <c r="N166" s="195">
        <v>0</v>
      </c>
      <c r="O166" s="117"/>
      <c r="P166" s="117"/>
      <c r="Q166" s="117"/>
      <c r="R166" s="117"/>
    </row>
    <row r="167" spans="1:18" ht="33.75">
      <c r="A167" s="133" t="s">
        <v>185</v>
      </c>
      <c r="B167" s="136" t="s">
        <v>186</v>
      </c>
      <c r="C167" s="136"/>
      <c r="D167" s="52">
        <v>0</v>
      </c>
      <c r="E167" s="52">
        <v>0</v>
      </c>
      <c r="F167" s="69">
        <v>0</v>
      </c>
      <c r="G167" s="69">
        <v>0</v>
      </c>
      <c r="H167" s="69">
        <v>0</v>
      </c>
      <c r="I167" s="69">
        <v>0</v>
      </c>
      <c r="J167" s="69">
        <v>0</v>
      </c>
      <c r="K167" s="69">
        <v>0</v>
      </c>
      <c r="L167" s="69">
        <v>0</v>
      </c>
      <c r="M167" s="69">
        <v>0</v>
      </c>
      <c r="N167" s="119">
        <v>0</v>
      </c>
      <c r="O167" s="117"/>
      <c r="P167" s="117"/>
      <c r="Q167" s="117"/>
      <c r="R167" s="117"/>
    </row>
    <row r="168" spans="1:18" ht="33">
      <c r="A168" s="133" t="s">
        <v>206</v>
      </c>
      <c r="B168" s="136" t="s">
        <v>207</v>
      </c>
      <c r="C168" s="43"/>
      <c r="D168" s="52">
        <v>0</v>
      </c>
      <c r="E168" s="52">
        <v>0</v>
      </c>
      <c r="F168" s="69">
        <v>0</v>
      </c>
      <c r="G168" s="69">
        <v>0</v>
      </c>
      <c r="H168" s="69">
        <v>0</v>
      </c>
      <c r="I168" s="69">
        <v>0</v>
      </c>
      <c r="J168" s="69">
        <v>0</v>
      </c>
      <c r="K168" s="69">
        <v>0</v>
      </c>
      <c r="L168" s="69">
        <v>0</v>
      </c>
      <c r="M168" s="69">
        <v>0</v>
      </c>
      <c r="N168" s="119">
        <v>0</v>
      </c>
      <c r="O168" s="62"/>
      <c r="P168" s="62"/>
      <c r="Q168" s="62"/>
      <c r="R168" s="67"/>
    </row>
    <row r="169" spans="1:18" ht="45">
      <c r="A169" s="466" t="s">
        <v>187</v>
      </c>
      <c r="B169" s="456" t="s">
        <v>188</v>
      </c>
      <c r="C169" s="458"/>
      <c r="D169" s="404">
        <f t="shared" ref="D169:M169" si="125">D172+D174</f>
        <v>7355.5</v>
      </c>
      <c r="E169" s="404">
        <f t="shared" si="125"/>
        <v>7344.7</v>
      </c>
      <c r="F169" s="404">
        <f t="shared" si="125"/>
        <v>1386.7</v>
      </c>
      <c r="G169" s="404">
        <f t="shared" si="125"/>
        <v>1386.7</v>
      </c>
      <c r="H169" s="404">
        <f t="shared" si="125"/>
        <v>3770.2</v>
      </c>
      <c r="I169" s="404">
        <f t="shared" si="125"/>
        <v>3770.2</v>
      </c>
      <c r="J169" s="404">
        <f t="shared" si="125"/>
        <v>2198.6</v>
      </c>
      <c r="K169" s="404">
        <f t="shared" si="125"/>
        <v>2187.8000000000002</v>
      </c>
      <c r="L169" s="404">
        <f t="shared" si="125"/>
        <v>0</v>
      </c>
      <c r="M169" s="404">
        <f t="shared" si="125"/>
        <v>0</v>
      </c>
      <c r="N169" s="506">
        <v>100</v>
      </c>
      <c r="O169" s="222" t="s">
        <v>334</v>
      </c>
      <c r="P169" s="67">
        <v>13</v>
      </c>
      <c r="Q169" s="67">
        <v>20</v>
      </c>
      <c r="R169" s="67">
        <f>Q169/P169*100</f>
        <v>153.84615384615387</v>
      </c>
    </row>
    <row r="170" spans="1:18" ht="146.25">
      <c r="A170" s="467"/>
      <c r="B170" s="457"/>
      <c r="C170" s="509"/>
      <c r="D170" s="406"/>
      <c r="E170" s="406"/>
      <c r="F170" s="406"/>
      <c r="G170" s="406"/>
      <c r="H170" s="406"/>
      <c r="I170" s="406"/>
      <c r="J170" s="406"/>
      <c r="K170" s="406"/>
      <c r="L170" s="406"/>
      <c r="M170" s="406"/>
      <c r="N170" s="507"/>
      <c r="O170" s="222" t="s">
        <v>337</v>
      </c>
      <c r="P170" s="67">
        <v>0</v>
      </c>
      <c r="Q170" s="79">
        <v>92.7</v>
      </c>
      <c r="R170" s="67" t="e">
        <f>Q170/P170*100</f>
        <v>#DIV/0!</v>
      </c>
    </row>
    <row r="171" spans="1:18">
      <c r="A171" s="452" t="s">
        <v>82</v>
      </c>
      <c r="B171" s="452"/>
      <c r="C171" s="452"/>
      <c r="D171" s="116"/>
      <c r="E171" s="82"/>
      <c r="F171" s="82"/>
      <c r="G171" s="116"/>
      <c r="H171" s="116"/>
      <c r="I171" s="116"/>
      <c r="J171" s="116"/>
      <c r="K171" s="116"/>
      <c r="L171" s="116"/>
      <c r="M171" s="116"/>
      <c r="N171" s="117"/>
      <c r="O171" s="285"/>
      <c r="P171" s="260"/>
      <c r="Q171" s="260"/>
      <c r="R171" s="260"/>
    </row>
    <row r="172" spans="1:18" ht="45">
      <c r="A172" s="395" t="s">
        <v>189</v>
      </c>
      <c r="B172" s="478" t="s">
        <v>190</v>
      </c>
      <c r="C172" s="478"/>
      <c r="D172" s="500">
        <f>F172+H172+J172+L172</f>
        <v>7069.2</v>
      </c>
      <c r="E172" s="500">
        <f>G172+I172+K172+M172</f>
        <v>7069.2</v>
      </c>
      <c r="F172" s="423">
        <v>1386.7</v>
      </c>
      <c r="G172" s="423">
        <v>1386.7</v>
      </c>
      <c r="H172" s="423">
        <v>3770.2</v>
      </c>
      <c r="I172" s="423">
        <v>3770.2</v>
      </c>
      <c r="J172" s="423">
        <v>1912.3</v>
      </c>
      <c r="K172" s="423">
        <v>1912.3</v>
      </c>
      <c r="L172" s="423">
        <v>0</v>
      </c>
      <c r="M172" s="423">
        <v>0</v>
      </c>
      <c r="N172" s="489">
        <f>E172/D172*100</f>
        <v>100</v>
      </c>
      <c r="O172" s="288" t="s">
        <v>334</v>
      </c>
      <c r="P172" s="218">
        <v>13</v>
      </c>
      <c r="Q172" s="280">
        <v>20</v>
      </c>
      <c r="R172" s="189">
        <f>Q172/P172*100</f>
        <v>153.84615384615387</v>
      </c>
    </row>
    <row r="173" spans="1:18" ht="53.25" customHeight="1">
      <c r="A173" s="397"/>
      <c r="B173" s="502"/>
      <c r="C173" s="502"/>
      <c r="D173" s="503"/>
      <c r="E173" s="503"/>
      <c r="F173" s="424"/>
      <c r="G173" s="424"/>
      <c r="H173" s="424"/>
      <c r="I173" s="424"/>
      <c r="J173" s="424"/>
      <c r="K173" s="424"/>
      <c r="L173" s="424"/>
      <c r="M173" s="424"/>
      <c r="N173" s="490"/>
      <c r="O173" s="289"/>
      <c r="P173" s="287"/>
      <c r="Q173" s="281"/>
      <c r="R173" s="82"/>
    </row>
    <row r="174" spans="1:18">
      <c r="A174" s="395" t="s">
        <v>191</v>
      </c>
      <c r="B174" s="395" t="s">
        <v>293</v>
      </c>
      <c r="C174" s="395"/>
      <c r="D174" s="404">
        <f>F174+H174+J174+L174</f>
        <v>286.3</v>
      </c>
      <c r="E174" s="404">
        <f>G174+I174+K174+M174</f>
        <v>275.5</v>
      </c>
      <c r="F174" s="473">
        <v>0</v>
      </c>
      <c r="G174" s="473">
        <v>0</v>
      </c>
      <c r="H174" s="473">
        <v>0</v>
      </c>
      <c r="I174" s="473">
        <v>0</v>
      </c>
      <c r="J174" s="473">
        <v>286.3</v>
      </c>
      <c r="K174" s="473">
        <v>275.5</v>
      </c>
      <c r="L174" s="473">
        <v>0</v>
      </c>
      <c r="M174" s="473">
        <v>0</v>
      </c>
      <c r="N174" s="493">
        <f>E174/D174*100</f>
        <v>96.227733147048539</v>
      </c>
      <c r="O174" s="286"/>
      <c r="P174" s="279"/>
      <c r="Q174" s="279"/>
      <c r="R174" s="281"/>
    </row>
    <row r="175" spans="1:18">
      <c r="A175" s="396"/>
      <c r="B175" s="396"/>
      <c r="C175" s="396"/>
      <c r="D175" s="405"/>
      <c r="E175" s="405"/>
      <c r="F175" s="474"/>
      <c r="G175" s="474"/>
      <c r="H175" s="474"/>
      <c r="I175" s="474"/>
      <c r="J175" s="474"/>
      <c r="K175" s="474"/>
      <c r="L175" s="474"/>
      <c r="M175" s="474"/>
      <c r="N175" s="494"/>
      <c r="O175" s="491"/>
      <c r="P175" s="436"/>
      <c r="Q175" s="436"/>
      <c r="R175" s="439"/>
    </row>
    <row r="176" spans="1:18" ht="87.75" customHeight="1">
      <c r="A176" s="397"/>
      <c r="B176" s="397"/>
      <c r="C176" s="397"/>
      <c r="D176" s="406"/>
      <c r="E176" s="406"/>
      <c r="F176" s="475"/>
      <c r="G176" s="475"/>
      <c r="H176" s="475"/>
      <c r="I176" s="475"/>
      <c r="J176" s="475"/>
      <c r="K176" s="475"/>
      <c r="L176" s="475"/>
      <c r="M176" s="475"/>
      <c r="N176" s="495"/>
      <c r="O176" s="492"/>
      <c r="P176" s="438"/>
      <c r="Q176" s="438"/>
      <c r="R176" s="441"/>
    </row>
    <row r="177" spans="1:18" ht="52.5" customHeight="1">
      <c r="A177" s="395" t="s">
        <v>192</v>
      </c>
      <c r="B177" s="504" t="s">
        <v>294</v>
      </c>
      <c r="C177" s="395"/>
      <c r="D177" s="500">
        <f>F177+H177+J177+L177</f>
        <v>15759.900000000001</v>
      </c>
      <c r="E177" s="500">
        <f>G177+I177+K177+M177</f>
        <v>17283</v>
      </c>
      <c r="F177" s="500">
        <f>F181+F186+F191+F192</f>
        <v>0</v>
      </c>
      <c r="G177" s="500">
        <f t="shared" ref="G177:M177" si="126">G181+G186+G191+G192</f>
        <v>0</v>
      </c>
      <c r="H177" s="500">
        <f t="shared" si="126"/>
        <v>14560.900000000001</v>
      </c>
      <c r="I177" s="500">
        <f t="shared" si="126"/>
        <v>16084</v>
      </c>
      <c r="J177" s="500">
        <f t="shared" si="126"/>
        <v>1199</v>
      </c>
      <c r="K177" s="500">
        <f t="shared" si="126"/>
        <v>1199</v>
      </c>
      <c r="L177" s="500">
        <f t="shared" si="126"/>
        <v>0</v>
      </c>
      <c r="M177" s="500">
        <f t="shared" si="126"/>
        <v>0</v>
      </c>
      <c r="N177" s="426">
        <f>E177/D177*100</f>
        <v>109.66440142386689</v>
      </c>
      <c r="O177" s="223" t="s">
        <v>338</v>
      </c>
      <c r="P177" s="291">
        <v>80</v>
      </c>
      <c r="Q177" s="291">
        <v>79</v>
      </c>
      <c r="R177" s="189">
        <f>Q177/P177*100</f>
        <v>98.75</v>
      </c>
    </row>
    <row r="178" spans="1:18" ht="153.75" customHeight="1">
      <c r="A178" s="396"/>
      <c r="B178" s="505"/>
      <c r="C178" s="396"/>
      <c r="D178" s="501"/>
      <c r="E178" s="501"/>
      <c r="F178" s="501"/>
      <c r="G178" s="501"/>
      <c r="H178" s="501"/>
      <c r="I178" s="501"/>
      <c r="J178" s="501"/>
      <c r="K178" s="501"/>
      <c r="L178" s="501"/>
      <c r="M178" s="501"/>
      <c r="N178" s="426"/>
      <c r="O178" s="223" t="s">
        <v>340</v>
      </c>
      <c r="P178" s="291">
        <v>1</v>
      </c>
      <c r="Q178" s="291">
        <v>1</v>
      </c>
      <c r="R178" s="189">
        <f>Q178/P178*100</f>
        <v>100</v>
      </c>
    </row>
    <row r="179" spans="1:18" ht="68.25" customHeight="1">
      <c r="A179" s="396"/>
      <c r="B179" s="505"/>
      <c r="C179" s="396"/>
      <c r="D179" s="501"/>
      <c r="E179" s="501"/>
      <c r="F179" s="501"/>
      <c r="G179" s="501"/>
      <c r="H179" s="501"/>
      <c r="I179" s="501"/>
      <c r="J179" s="501"/>
      <c r="K179" s="501"/>
      <c r="L179" s="501"/>
      <c r="M179" s="501"/>
      <c r="N179" s="426"/>
      <c r="O179" s="223" t="s">
        <v>339</v>
      </c>
      <c r="P179" s="291">
        <v>85</v>
      </c>
      <c r="Q179" s="291">
        <v>87.9</v>
      </c>
      <c r="R179" s="189">
        <f>Q179/P179*100</f>
        <v>103.41176470588236</v>
      </c>
    </row>
    <row r="180" spans="1:18" ht="15" customHeight="1">
      <c r="A180" s="427" t="s">
        <v>82</v>
      </c>
      <c r="B180" s="428"/>
      <c r="C180" s="429"/>
      <c r="D180" s="73"/>
      <c r="E180" s="70"/>
      <c r="F180" s="70"/>
      <c r="G180" s="70"/>
      <c r="H180" s="70"/>
      <c r="I180" s="110"/>
      <c r="J180" s="110"/>
      <c r="K180" s="110"/>
      <c r="L180" s="110"/>
      <c r="M180" s="70"/>
      <c r="N180" s="290"/>
      <c r="O180" s="292"/>
      <c r="P180" s="275"/>
      <c r="Q180" s="275"/>
      <c r="R180" s="280"/>
    </row>
    <row r="181" spans="1:18">
      <c r="A181" s="395" t="s">
        <v>193</v>
      </c>
      <c r="B181" s="481" t="s">
        <v>295</v>
      </c>
      <c r="C181" s="395"/>
      <c r="D181" s="484">
        <f>F181+H181+J181+L181</f>
        <v>6746.6</v>
      </c>
      <c r="E181" s="484">
        <f>G181+I181+K181+M181</f>
        <v>6746.6</v>
      </c>
      <c r="F181" s="445">
        <v>0</v>
      </c>
      <c r="G181" s="445">
        <v>0</v>
      </c>
      <c r="H181" s="496">
        <v>6746.6</v>
      </c>
      <c r="I181" s="496">
        <v>6746.6</v>
      </c>
      <c r="J181" s="496">
        <v>0</v>
      </c>
      <c r="K181" s="498">
        <v>0</v>
      </c>
      <c r="L181" s="496">
        <v>0</v>
      </c>
      <c r="M181" s="496">
        <v>0</v>
      </c>
      <c r="N181" s="476">
        <f>E181/D181*100</f>
        <v>100</v>
      </c>
      <c r="O181" s="430"/>
      <c r="P181" s="433"/>
      <c r="Q181" s="436"/>
      <c r="R181" s="439"/>
    </row>
    <row r="182" spans="1:18">
      <c r="A182" s="396"/>
      <c r="B182" s="482"/>
      <c r="C182" s="396"/>
      <c r="D182" s="485"/>
      <c r="E182" s="485"/>
      <c r="F182" s="487"/>
      <c r="G182" s="487"/>
      <c r="H182" s="497"/>
      <c r="I182" s="497"/>
      <c r="J182" s="497"/>
      <c r="K182" s="499"/>
      <c r="L182" s="497"/>
      <c r="M182" s="497"/>
      <c r="N182" s="477"/>
      <c r="O182" s="431"/>
      <c r="P182" s="434"/>
      <c r="Q182" s="437"/>
      <c r="R182" s="440"/>
    </row>
    <row r="183" spans="1:18">
      <c r="A183" s="396"/>
      <c r="B183" s="482"/>
      <c r="C183" s="396"/>
      <c r="D183" s="485"/>
      <c r="E183" s="485"/>
      <c r="F183" s="487"/>
      <c r="G183" s="487"/>
      <c r="H183" s="497"/>
      <c r="I183" s="497"/>
      <c r="J183" s="497"/>
      <c r="K183" s="499"/>
      <c r="L183" s="497"/>
      <c r="M183" s="497"/>
      <c r="N183" s="477"/>
      <c r="O183" s="431"/>
      <c r="P183" s="434"/>
      <c r="Q183" s="437"/>
      <c r="R183" s="440"/>
    </row>
    <row r="184" spans="1:18">
      <c r="A184" s="396"/>
      <c r="B184" s="482"/>
      <c r="C184" s="396"/>
      <c r="D184" s="485"/>
      <c r="E184" s="485"/>
      <c r="F184" s="487"/>
      <c r="G184" s="487"/>
      <c r="H184" s="497"/>
      <c r="I184" s="497"/>
      <c r="J184" s="497"/>
      <c r="K184" s="499"/>
      <c r="L184" s="497"/>
      <c r="M184" s="497"/>
      <c r="N184" s="477"/>
      <c r="O184" s="431"/>
      <c r="P184" s="434"/>
      <c r="Q184" s="437"/>
      <c r="R184" s="440"/>
    </row>
    <row r="185" spans="1:18" ht="38.25" customHeight="1">
      <c r="A185" s="397"/>
      <c r="B185" s="483"/>
      <c r="C185" s="397"/>
      <c r="D185" s="486"/>
      <c r="E185" s="486"/>
      <c r="F185" s="488"/>
      <c r="G185" s="488"/>
      <c r="H185" s="497"/>
      <c r="I185" s="497"/>
      <c r="J185" s="497"/>
      <c r="K185" s="499"/>
      <c r="L185" s="497"/>
      <c r="M185" s="497"/>
      <c r="N185" s="477"/>
      <c r="O185" s="432"/>
      <c r="P185" s="435"/>
      <c r="Q185" s="438"/>
      <c r="R185" s="441"/>
    </row>
    <row r="186" spans="1:18">
      <c r="A186" s="478" t="s">
        <v>194</v>
      </c>
      <c r="B186" s="481" t="s">
        <v>298</v>
      </c>
      <c r="C186" s="478"/>
      <c r="D186" s="484">
        <f>F186+H186+J186+L186</f>
        <v>4434</v>
      </c>
      <c r="E186" s="404">
        <f>G186+I186+K186+M186</f>
        <v>5957</v>
      </c>
      <c r="F186" s="445">
        <v>0</v>
      </c>
      <c r="G186" s="445">
        <v>0</v>
      </c>
      <c r="H186" s="445">
        <v>3235</v>
      </c>
      <c r="I186" s="445">
        <v>4758</v>
      </c>
      <c r="J186" s="445">
        <v>1199</v>
      </c>
      <c r="K186" s="445">
        <v>1199</v>
      </c>
      <c r="L186" s="445">
        <v>0</v>
      </c>
      <c r="M186" s="445">
        <v>0</v>
      </c>
      <c r="N186" s="476">
        <f>E186/D186*100</f>
        <v>134.34821831303563</v>
      </c>
      <c r="O186" s="430"/>
      <c r="P186" s="433"/>
      <c r="Q186" s="436"/>
      <c r="R186" s="439"/>
    </row>
    <row r="187" spans="1:18">
      <c r="A187" s="479"/>
      <c r="B187" s="482"/>
      <c r="C187" s="479"/>
      <c r="D187" s="485"/>
      <c r="E187" s="487"/>
      <c r="F187" s="446"/>
      <c r="G187" s="446"/>
      <c r="H187" s="446"/>
      <c r="I187" s="446"/>
      <c r="J187" s="446"/>
      <c r="K187" s="446"/>
      <c r="L187" s="446"/>
      <c r="M187" s="446"/>
      <c r="N187" s="477"/>
      <c r="O187" s="431"/>
      <c r="P187" s="434"/>
      <c r="Q187" s="437"/>
      <c r="R187" s="440"/>
    </row>
    <row r="188" spans="1:18">
      <c r="A188" s="479"/>
      <c r="B188" s="482"/>
      <c r="C188" s="479"/>
      <c r="D188" s="485"/>
      <c r="E188" s="487"/>
      <c r="F188" s="446"/>
      <c r="G188" s="446"/>
      <c r="H188" s="446"/>
      <c r="I188" s="446"/>
      <c r="J188" s="446"/>
      <c r="K188" s="446"/>
      <c r="L188" s="446"/>
      <c r="M188" s="446"/>
      <c r="N188" s="477"/>
      <c r="O188" s="431"/>
      <c r="P188" s="434"/>
      <c r="Q188" s="437"/>
      <c r="R188" s="440"/>
    </row>
    <row r="189" spans="1:18">
      <c r="A189" s="479"/>
      <c r="B189" s="482"/>
      <c r="C189" s="479"/>
      <c r="D189" s="485"/>
      <c r="E189" s="487"/>
      <c r="F189" s="446"/>
      <c r="G189" s="446"/>
      <c r="H189" s="446"/>
      <c r="I189" s="446"/>
      <c r="J189" s="446"/>
      <c r="K189" s="446"/>
      <c r="L189" s="446"/>
      <c r="M189" s="446"/>
      <c r="N189" s="477"/>
      <c r="O189" s="431"/>
      <c r="P189" s="434"/>
      <c r="Q189" s="437"/>
      <c r="R189" s="440"/>
    </row>
    <row r="190" spans="1:18" ht="42" customHeight="1">
      <c r="A190" s="480"/>
      <c r="B190" s="483"/>
      <c r="C190" s="480"/>
      <c r="D190" s="486"/>
      <c r="E190" s="488"/>
      <c r="F190" s="447"/>
      <c r="G190" s="447"/>
      <c r="H190" s="447"/>
      <c r="I190" s="447"/>
      <c r="J190" s="447"/>
      <c r="K190" s="447"/>
      <c r="L190" s="447"/>
      <c r="M190" s="447"/>
      <c r="N190" s="477"/>
      <c r="O190" s="432"/>
      <c r="P190" s="435"/>
      <c r="Q190" s="438"/>
      <c r="R190" s="441"/>
    </row>
    <row r="191" spans="1:18" ht="55.5">
      <c r="A191" s="246" t="s">
        <v>296</v>
      </c>
      <c r="B191" s="235" t="s">
        <v>299</v>
      </c>
      <c r="C191" s="246"/>
      <c r="D191" s="247">
        <f t="shared" ref="D191:E193" si="127">F191+H191+J191+L191</f>
        <v>0</v>
      </c>
      <c r="E191" s="247">
        <f t="shared" si="127"/>
        <v>0</v>
      </c>
      <c r="F191" s="243">
        <v>0</v>
      </c>
      <c r="G191" s="243">
        <v>0</v>
      </c>
      <c r="H191" s="243">
        <v>0</v>
      </c>
      <c r="I191" s="243">
        <v>0</v>
      </c>
      <c r="J191" s="243">
        <v>0</v>
      </c>
      <c r="K191" s="243">
        <v>0</v>
      </c>
      <c r="L191" s="243">
        <v>0</v>
      </c>
      <c r="M191" s="243">
        <v>0</v>
      </c>
      <c r="N191" s="252" t="e">
        <f>E191/D191*100</f>
        <v>#DIV/0!</v>
      </c>
      <c r="O191" s="223"/>
      <c r="P191" s="87"/>
      <c r="Q191" s="41"/>
      <c r="R191" s="67"/>
    </row>
    <row r="192" spans="1:18" ht="60" customHeight="1">
      <c r="A192" s="246" t="s">
        <v>297</v>
      </c>
      <c r="B192" s="258" t="s">
        <v>300</v>
      </c>
      <c r="C192" s="246"/>
      <c r="D192" s="247">
        <f t="shared" si="127"/>
        <v>4579.3</v>
      </c>
      <c r="E192" s="247">
        <f t="shared" si="127"/>
        <v>4579.3999999999996</v>
      </c>
      <c r="F192" s="243">
        <v>0</v>
      </c>
      <c r="G192" s="243">
        <v>0</v>
      </c>
      <c r="H192" s="243">
        <v>4579.3</v>
      </c>
      <c r="I192" s="243">
        <v>4579.3999999999996</v>
      </c>
      <c r="J192" s="243">
        <v>0</v>
      </c>
      <c r="K192" s="243">
        <v>0</v>
      </c>
      <c r="L192" s="243">
        <v>0</v>
      </c>
      <c r="M192" s="243">
        <v>0</v>
      </c>
      <c r="N192" s="252">
        <f>E192/D192*100</f>
        <v>100.00218373987289</v>
      </c>
      <c r="O192" s="223"/>
      <c r="P192" s="87"/>
      <c r="Q192" s="41"/>
      <c r="R192" s="67"/>
    </row>
    <row r="193" spans="1:18" ht="66.75" customHeight="1">
      <c r="A193" s="207" t="s">
        <v>195</v>
      </c>
      <c r="B193" s="236" t="s">
        <v>307</v>
      </c>
      <c r="C193" s="205"/>
      <c r="D193" s="45">
        <f t="shared" si="127"/>
        <v>800</v>
      </c>
      <c r="E193" s="45">
        <f t="shared" si="127"/>
        <v>800</v>
      </c>
      <c r="F193" s="45">
        <f>F195+F196+F197+F198+F199</f>
        <v>0</v>
      </c>
      <c r="G193" s="45">
        <f t="shared" ref="G193:N193" si="128">G195+G196+G197+G198+G199</f>
        <v>0</v>
      </c>
      <c r="H193" s="45">
        <f t="shared" si="128"/>
        <v>0</v>
      </c>
      <c r="I193" s="45">
        <f t="shared" si="128"/>
        <v>0</v>
      </c>
      <c r="J193" s="45">
        <f t="shared" si="128"/>
        <v>800</v>
      </c>
      <c r="K193" s="45">
        <f t="shared" si="128"/>
        <v>800</v>
      </c>
      <c r="L193" s="45">
        <f t="shared" si="128"/>
        <v>0</v>
      </c>
      <c r="M193" s="45">
        <f t="shared" si="128"/>
        <v>0</v>
      </c>
      <c r="N193" s="45" t="e">
        <f t="shared" si="128"/>
        <v>#DIV/0!</v>
      </c>
      <c r="O193" s="166" t="s">
        <v>341</v>
      </c>
      <c r="P193" s="209">
        <v>0</v>
      </c>
      <c r="Q193" s="209">
        <v>0</v>
      </c>
      <c r="R193" s="111">
        <v>0</v>
      </c>
    </row>
    <row r="194" spans="1:18">
      <c r="A194" s="452" t="s">
        <v>82</v>
      </c>
      <c r="B194" s="452"/>
      <c r="C194" s="452"/>
      <c r="D194" s="116"/>
      <c r="E194" s="121"/>
      <c r="F194" s="121"/>
      <c r="G194" s="83"/>
      <c r="H194" s="83"/>
      <c r="I194" s="121"/>
      <c r="J194" s="121"/>
      <c r="K194" s="121"/>
      <c r="L194" s="121"/>
      <c r="M194" s="83"/>
      <c r="N194" s="120"/>
      <c r="O194" s="191"/>
      <c r="P194" s="41"/>
      <c r="Q194" s="41"/>
      <c r="R194" s="67"/>
    </row>
    <row r="195" spans="1:18" ht="101.25">
      <c r="A195" s="47" t="s">
        <v>196</v>
      </c>
      <c r="B195" s="141" t="s">
        <v>301</v>
      </c>
      <c r="C195" s="43"/>
      <c r="D195" s="52">
        <f t="shared" ref="D195:E198" si="129">F195+H195+J195+L195</f>
        <v>0</v>
      </c>
      <c r="E195" s="52">
        <f t="shared" si="129"/>
        <v>0</v>
      </c>
      <c r="F195" s="69">
        <v>0</v>
      </c>
      <c r="G195" s="69">
        <v>0</v>
      </c>
      <c r="H195" s="69">
        <v>0</v>
      </c>
      <c r="I195" s="69">
        <v>0</v>
      </c>
      <c r="J195" s="69">
        <v>0</v>
      </c>
      <c r="K195" s="69">
        <v>0</v>
      </c>
      <c r="L195" s="69">
        <v>0</v>
      </c>
      <c r="M195" s="69">
        <v>0</v>
      </c>
      <c r="N195" s="88" t="e">
        <f>E195/D195*100</f>
        <v>#DIV/0!</v>
      </c>
      <c r="O195" s="224"/>
      <c r="P195" s="41"/>
      <c r="Q195" s="41"/>
      <c r="R195" s="80"/>
    </row>
    <row r="196" spans="1:18" ht="44.25">
      <c r="A196" s="47" t="s">
        <v>197</v>
      </c>
      <c r="B196" s="141" t="s">
        <v>302</v>
      </c>
      <c r="C196" s="33"/>
      <c r="D196" s="52">
        <f t="shared" si="129"/>
        <v>150</v>
      </c>
      <c r="E196" s="52">
        <f t="shared" si="129"/>
        <v>150</v>
      </c>
      <c r="F196" s="69">
        <v>0</v>
      </c>
      <c r="G196" s="69">
        <v>0</v>
      </c>
      <c r="H196" s="69">
        <v>0</v>
      </c>
      <c r="I196" s="69">
        <v>0</v>
      </c>
      <c r="J196" s="69">
        <v>150</v>
      </c>
      <c r="K196" s="69">
        <v>150</v>
      </c>
      <c r="L196" s="69">
        <v>0</v>
      </c>
      <c r="M196" s="69">
        <v>0</v>
      </c>
      <c r="N196" s="81">
        <v>0</v>
      </c>
      <c r="O196" s="225"/>
      <c r="P196" s="41"/>
      <c r="Q196" s="41"/>
      <c r="R196" s="80"/>
    </row>
    <row r="197" spans="1:18" ht="45">
      <c r="A197" s="32" t="s">
        <v>198</v>
      </c>
      <c r="B197" s="250" t="s">
        <v>303</v>
      </c>
      <c r="C197" s="33"/>
      <c r="D197" s="52">
        <f t="shared" si="129"/>
        <v>50</v>
      </c>
      <c r="E197" s="52">
        <f t="shared" si="129"/>
        <v>50</v>
      </c>
      <c r="F197" s="69">
        <v>0</v>
      </c>
      <c r="G197" s="69">
        <v>0</v>
      </c>
      <c r="H197" s="69">
        <v>0</v>
      </c>
      <c r="I197" s="69">
        <v>0</v>
      </c>
      <c r="J197" s="69">
        <v>50</v>
      </c>
      <c r="K197" s="69">
        <v>50</v>
      </c>
      <c r="L197" s="69">
        <v>0</v>
      </c>
      <c r="M197" s="69">
        <v>0</v>
      </c>
      <c r="N197" s="88">
        <f>E197/D197*100</f>
        <v>100</v>
      </c>
      <c r="O197" s="225"/>
      <c r="P197" s="41"/>
      <c r="Q197" s="41"/>
      <c r="R197" s="67"/>
    </row>
    <row r="198" spans="1:18" ht="33">
      <c r="A198" s="246" t="s">
        <v>305</v>
      </c>
      <c r="B198" s="141" t="s">
        <v>304</v>
      </c>
      <c r="C198" s="43"/>
      <c r="D198" s="52">
        <f t="shared" si="129"/>
        <v>450</v>
      </c>
      <c r="E198" s="52">
        <f t="shared" si="129"/>
        <v>450</v>
      </c>
      <c r="F198" s="69">
        <v>0</v>
      </c>
      <c r="G198" s="69">
        <v>0</v>
      </c>
      <c r="H198" s="69">
        <v>0</v>
      </c>
      <c r="I198" s="69">
        <v>0</v>
      </c>
      <c r="J198" s="69">
        <v>450</v>
      </c>
      <c r="K198" s="69">
        <v>450</v>
      </c>
      <c r="L198" s="69">
        <v>0</v>
      </c>
      <c r="M198" s="69">
        <v>0</v>
      </c>
      <c r="N198" s="88">
        <f>E198/D198*100</f>
        <v>100</v>
      </c>
      <c r="O198" s="225"/>
      <c r="P198" s="41"/>
      <c r="Q198" s="41"/>
      <c r="R198" s="80"/>
    </row>
    <row r="199" spans="1:18" ht="44.25">
      <c r="A199" s="246" t="s">
        <v>199</v>
      </c>
      <c r="B199" s="251" t="s">
        <v>306</v>
      </c>
      <c r="C199" s="248"/>
      <c r="D199" s="52">
        <f t="shared" ref="D199" si="130">F199+H199+J199+L199</f>
        <v>150</v>
      </c>
      <c r="E199" s="52">
        <f t="shared" ref="E199" si="131">G199+I199+K199+M199</f>
        <v>150</v>
      </c>
      <c r="F199" s="69">
        <v>0</v>
      </c>
      <c r="G199" s="69">
        <v>0</v>
      </c>
      <c r="H199" s="69">
        <v>0</v>
      </c>
      <c r="I199" s="69">
        <v>0</v>
      </c>
      <c r="J199" s="69">
        <v>150</v>
      </c>
      <c r="K199" s="69">
        <v>150</v>
      </c>
      <c r="L199" s="69">
        <v>0</v>
      </c>
      <c r="M199" s="69">
        <v>0</v>
      </c>
      <c r="N199" s="88">
        <f>E199/D199*100</f>
        <v>100</v>
      </c>
      <c r="O199" s="259"/>
      <c r="P199" s="249"/>
      <c r="Q199" s="249"/>
      <c r="R199" s="260"/>
    </row>
    <row r="200" spans="1:18" ht="123.75">
      <c r="A200" s="107">
        <v>6</v>
      </c>
      <c r="B200" s="206" t="s">
        <v>242</v>
      </c>
      <c r="C200" s="206"/>
      <c r="D200" s="53">
        <f>F200+H200+J200+L200</f>
        <v>77908.2</v>
      </c>
      <c r="E200" s="53">
        <f>G200+I200+K200+M200</f>
        <v>77908.2</v>
      </c>
      <c r="F200" s="53">
        <f>F202+F203+F204+F205+F206</f>
        <v>0</v>
      </c>
      <c r="G200" s="53">
        <f>G202+G203+G204+G205+G206</f>
        <v>0</v>
      </c>
      <c r="H200" s="53">
        <f>H202+H203+H204+H205+H206</f>
        <v>62627.6</v>
      </c>
      <c r="I200" s="53">
        <f t="shared" ref="I200:M200" si="132">I202+I203+I204+I205+I206</f>
        <v>62627.6</v>
      </c>
      <c r="J200" s="53">
        <f t="shared" si="132"/>
        <v>15280.599999999999</v>
      </c>
      <c r="K200" s="53">
        <f t="shared" si="132"/>
        <v>15280.599999999999</v>
      </c>
      <c r="L200" s="53">
        <f t="shared" si="132"/>
        <v>0</v>
      </c>
      <c r="M200" s="53">
        <f t="shared" si="132"/>
        <v>0</v>
      </c>
      <c r="N200" s="91">
        <f>E200/D200*100</f>
        <v>100</v>
      </c>
      <c r="O200" s="211" t="s">
        <v>246</v>
      </c>
      <c r="P200" s="385">
        <v>0.81599999999999995</v>
      </c>
      <c r="Q200" s="385">
        <v>0.78500000000000003</v>
      </c>
      <c r="R200" s="208">
        <f>Q200/P200*100</f>
        <v>96.200980392156879</v>
      </c>
    </row>
    <row r="201" spans="1:18">
      <c r="A201" s="452" t="s">
        <v>82</v>
      </c>
      <c r="B201" s="452"/>
      <c r="C201" s="452"/>
      <c r="D201" s="122"/>
      <c r="E201" s="110"/>
      <c r="F201" s="121"/>
      <c r="G201" s="83"/>
      <c r="H201" s="83"/>
      <c r="I201" s="121"/>
      <c r="J201" s="121"/>
      <c r="K201" s="121"/>
      <c r="L201" s="121"/>
      <c r="M201" s="83"/>
      <c r="N201" s="116"/>
      <c r="O201" s="226"/>
      <c r="P201" s="73"/>
      <c r="Q201" s="113"/>
      <c r="R201" s="113"/>
    </row>
    <row r="202" spans="1:18" ht="56.25">
      <c r="A202" s="137" t="s">
        <v>210</v>
      </c>
      <c r="B202" s="134" t="s">
        <v>208</v>
      </c>
      <c r="C202" s="93"/>
      <c r="D202" s="45">
        <f t="shared" ref="D202:E205" si="133">F202+H202+J202+L202</f>
        <v>1080.8</v>
      </c>
      <c r="E202" s="45">
        <f t="shared" si="133"/>
        <v>1080.8</v>
      </c>
      <c r="F202" s="48">
        <v>0</v>
      </c>
      <c r="G202" s="48">
        <v>0</v>
      </c>
      <c r="H202" s="48">
        <v>0</v>
      </c>
      <c r="I202" s="48">
        <v>0</v>
      </c>
      <c r="J202" s="255">
        <v>1080.8</v>
      </c>
      <c r="K202" s="255">
        <v>1080.8</v>
      </c>
      <c r="L202" s="48">
        <v>0</v>
      </c>
      <c r="M202" s="48">
        <v>0</v>
      </c>
      <c r="N202" s="32">
        <f>E202/D202*100</f>
        <v>100</v>
      </c>
      <c r="O202" s="166"/>
      <c r="P202" s="94"/>
      <c r="Q202" s="30"/>
      <c r="R202" s="38"/>
    </row>
    <row r="203" spans="1:18" ht="45">
      <c r="A203" s="137" t="s">
        <v>211</v>
      </c>
      <c r="B203" s="136" t="s">
        <v>209</v>
      </c>
      <c r="C203" s="43"/>
      <c r="D203" s="95">
        <f t="shared" si="133"/>
        <v>76817.399999999994</v>
      </c>
      <c r="E203" s="95">
        <f t="shared" si="133"/>
        <v>76817.399999999994</v>
      </c>
      <c r="F203" s="378">
        <v>0</v>
      </c>
      <c r="G203" s="378">
        <v>0</v>
      </c>
      <c r="H203" s="257">
        <v>62627.6</v>
      </c>
      <c r="I203" s="257">
        <v>62627.6</v>
      </c>
      <c r="J203" s="257">
        <v>14189.8</v>
      </c>
      <c r="K203" s="257">
        <v>14189.8</v>
      </c>
      <c r="L203" s="96">
        <v>0</v>
      </c>
      <c r="M203" s="96">
        <v>0</v>
      </c>
      <c r="N203" s="97">
        <f>E203/D203*100</f>
        <v>100</v>
      </c>
      <c r="O203" s="166"/>
      <c r="P203" s="94"/>
      <c r="Q203" s="94"/>
      <c r="R203" s="98"/>
    </row>
    <row r="204" spans="1:18" ht="55.5">
      <c r="A204" s="256" t="s">
        <v>212</v>
      </c>
      <c r="B204" s="254" t="s">
        <v>308</v>
      </c>
      <c r="C204" s="33"/>
      <c r="D204" s="95">
        <f t="shared" si="133"/>
        <v>0</v>
      </c>
      <c r="E204" s="95">
        <f t="shared" si="133"/>
        <v>0</v>
      </c>
      <c r="F204" s="139">
        <v>0</v>
      </c>
      <c r="G204" s="139">
        <v>0</v>
      </c>
      <c r="H204" s="139">
        <v>0</v>
      </c>
      <c r="I204" s="139">
        <v>0</v>
      </c>
      <c r="J204" s="96">
        <v>0</v>
      </c>
      <c r="K204" s="96">
        <v>0</v>
      </c>
      <c r="L204" s="138">
        <v>0</v>
      </c>
      <c r="M204" s="138">
        <v>0</v>
      </c>
      <c r="N204" s="132">
        <v>0</v>
      </c>
      <c r="O204" s="227"/>
      <c r="P204" s="110"/>
      <c r="Q204" s="110"/>
      <c r="R204" s="110"/>
    </row>
    <row r="205" spans="1:18" ht="55.5">
      <c r="A205" s="256" t="s">
        <v>213</v>
      </c>
      <c r="B205" s="253" t="s">
        <v>309</v>
      </c>
      <c r="C205" s="253"/>
      <c r="D205" s="95">
        <f t="shared" si="133"/>
        <v>0</v>
      </c>
      <c r="E205" s="95">
        <f t="shared" si="133"/>
        <v>0</v>
      </c>
      <c r="F205" s="257">
        <v>0</v>
      </c>
      <c r="G205" s="257">
        <v>0</v>
      </c>
      <c r="H205" s="257">
        <v>0</v>
      </c>
      <c r="I205" s="257">
        <v>0</v>
      </c>
      <c r="J205" s="96">
        <v>0</v>
      </c>
      <c r="K205" s="96">
        <v>0</v>
      </c>
      <c r="L205" s="377">
        <v>0</v>
      </c>
      <c r="M205" s="377">
        <v>0</v>
      </c>
      <c r="N205" s="253">
        <v>0</v>
      </c>
      <c r="O205" s="228"/>
      <c r="P205" s="74"/>
      <c r="Q205" s="74"/>
      <c r="R205" s="74"/>
    </row>
    <row r="206" spans="1:18" ht="66.75">
      <c r="A206" s="256" t="s">
        <v>214</v>
      </c>
      <c r="B206" s="253" t="s">
        <v>310</v>
      </c>
      <c r="C206" s="132"/>
      <c r="D206" s="95">
        <f t="shared" ref="D206" si="134">F206+H206+J206+L206</f>
        <v>10</v>
      </c>
      <c r="E206" s="95">
        <f t="shared" ref="E206" si="135">G206+I206+K206+M206</f>
        <v>10</v>
      </c>
      <c r="F206" s="257">
        <v>0</v>
      </c>
      <c r="G206" s="257">
        <v>0</v>
      </c>
      <c r="H206" s="257">
        <v>0</v>
      </c>
      <c r="I206" s="257">
        <v>0</v>
      </c>
      <c r="J206" s="96">
        <v>10</v>
      </c>
      <c r="K206" s="96">
        <v>10</v>
      </c>
      <c r="L206" s="138">
        <v>0</v>
      </c>
      <c r="M206" s="138">
        <v>0</v>
      </c>
      <c r="N206" s="132">
        <v>0</v>
      </c>
      <c r="O206" s="229"/>
      <c r="P206" s="99"/>
      <c r="Q206" s="46"/>
      <c r="R206" s="46"/>
    </row>
    <row r="207" spans="1:18" ht="94.5">
      <c r="A207" s="210" t="s">
        <v>274</v>
      </c>
      <c r="B207" s="261" t="s">
        <v>311</v>
      </c>
      <c r="C207" s="152"/>
      <c r="D207" s="89">
        <f t="shared" ref="D207:M207" si="136">D209+D217</f>
        <v>112459.25</v>
      </c>
      <c r="E207" s="89">
        <f t="shared" si="136"/>
        <v>66245.739999999991</v>
      </c>
      <c r="F207" s="89">
        <f t="shared" si="136"/>
        <v>13952.75</v>
      </c>
      <c r="G207" s="89">
        <f t="shared" si="136"/>
        <v>2085.9</v>
      </c>
      <c r="H207" s="89">
        <f t="shared" si="136"/>
        <v>73032.45</v>
      </c>
      <c r="I207" s="89">
        <f t="shared" si="136"/>
        <v>55258.799999999996</v>
      </c>
      <c r="J207" s="89">
        <f t="shared" si="136"/>
        <v>6413.8</v>
      </c>
      <c r="K207" s="89">
        <f t="shared" si="136"/>
        <v>5613.04</v>
      </c>
      <c r="L207" s="89">
        <f t="shared" si="136"/>
        <v>19060.25</v>
      </c>
      <c r="M207" s="89">
        <f t="shared" si="136"/>
        <v>3288</v>
      </c>
      <c r="N207" s="57">
        <f>E207/D207*100</f>
        <v>58.906439443620684</v>
      </c>
      <c r="O207" s="384" t="s">
        <v>215</v>
      </c>
      <c r="P207" s="90">
        <v>1.0549999999999999</v>
      </c>
      <c r="Q207" s="90">
        <v>1.08</v>
      </c>
      <c r="R207" s="77">
        <f>Q207/P207*100</f>
        <v>102.36966824644551</v>
      </c>
    </row>
    <row r="208" spans="1:18">
      <c r="A208" s="599" t="s">
        <v>76</v>
      </c>
      <c r="B208" s="599"/>
      <c r="C208" s="599"/>
      <c r="D208" s="202"/>
      <c r="E208" s="199"/>
      <c r="F208" s="199"/>
      <c r="G208" s="199"/>
      <c r="H208" s="199"/>
      <c r="I208" s="203"/>
      <c r="J208" s="203"/>
      <c r="K208" s="203"/>
      <c r="L208" s="203"/>
      <c r="M208" s="199"/>
      <c r="N208" s="200"/>
      <c r="O208" s="157"/>
      <c r="P208" s="158"/>
      <c r="Q208" s="158"/>
      <c r="R208" s="159"/>
    </row>
    <row r="209" spans="1:18" ht="62.25" customHeight="1">
      <c r="A209" s="395" t="s">
        <v>216</v>
      </c>
      <c r="B209" s="504" t="s">
        <v>312</v>
      </c>
      <c r="C209" s="597"/>
      <c r="D209" s="600">
        <f>F209+H209+J209+L209</f>
        <v>76106</v>
      </c>
      <c r="E209" s="600">
        <f>G209+I209+K209+M209</f>
        <v>58732.74</v>
      </c>
      <c r="F209" s="600">
        <f>F212+F213+F214+F215+F216</f>
        <v>0</v>
      </c>
      <c r="G209" s="600">
        <f t="shared" ref="G209:M209" si="137">G212+G213+G214+G215+G216</f>
        <v>0</v>
      </c>
      <c r="H209" s="600">
        <f t="shared" si="137"/>
        <v>70570.2</v>
      </c>
      <c r="I209" s="600">
        <f t="shared" si="137"/>
        <v>53469.7</v>
      </c>
      <c r="J209" s="600">
        <f t="shared" si="137"/>
        <v>5535.8</v>
      </c>
      <c r="K209" s="600">
        <f t="shared" si="137"/>
        <v>5263.04</v>
      </c>
      <c r="L209" s="600">
        <f t="shared" si="137"/>
        <v>0</v>
      </c>
      <c r="M209" s="600">
        <f t="shared" si="137"/>
        <v>0</v>
      </c>
      <c r="N209" s="606">
        <f>E209/D209*100</f>
        <v>77.172286022127039</v>
      </c>
      <c r="O209" s="230" t="s">
        <v>215</v>
      </c>
      <c r="P209" s="161">
        <v>1.0545</v>
      </c>
      <c r="Q209" s="161">
        <v>1.08</v>
      </c>
      <c r="R209" s="177">
        <f>Q209/P209*100</f>
        <v>102.41820768136559</v>
      </c>
    </row>
    <row r="210" spans="1:18" ht="109.5" customHeight="1">
      <c r="A210" s="396"/>
      <c r="B210" s="505"/>
      <c r="C210" s="598"/>
      <c r="D210" s="600"/>
      <c r="E210" s="600"/>
      <c r="F210" s="600"/>
      <c r="G210" s="600"/>
      <c r="H210" s="600"/>
      <c r="I210" s="600"/>
      <c r="J210" s="600"/>
      <c r="K210" s="600"/>
      <c r="L210" s="600"/>
      <c r="M210" s="600"/>
      <c r="N210" s="606"/>
      <c r="O210" s="231" t="s">
        <v>241</v>
      </c>
      <c r="P210" s="177">
        <v>25017</v>
      </c>
      <c r="Q210" s="177">
        <v>27769</v>
      </c>
      <c r="R210" s="196">
        <f>Q210/P210*100</f>
        <v>111.00051964664029</v>
      </c>
    </row>
    <row r="211" spans="1:18">
      <c r="A211" s="599" t="s">
        <v>82</v>
      </c>
      <c r="B211" s="599"/>
      <c r="C211" s="599"/>
      <c r="D211" s="162"/>
      <c r="E211" s="204"/>
      <c r="F211" s="156"/>
      <c r="G211" s="155"/>
      <c r="H211" s="155"/>
      <c r="I211" s="156"/>
      <c r="J211" s="156"/>
      <c r="K211" s="156"/>
      <c r="L211" s="156"/>
      <c r="M211" s="155"/>
      <c r="N211" s="164"/>
      <c r="O211" s="232"/>
      <c r="P211" s="164"/>
      <c r="Q211" s="165"/>
      <c r="R211" s="165"/>
    </row>
    <row r="212" spans="1:18" ht="67.5">
      <c r="A212" s="92" t="s">
        <v>217</v>
      </c>
      <c r="B212" s="149" t="s">
        <v>218</v>
      </c>
      <c r="C212" s="149"/>
      <c r="D212" s="45">
        <f t="shared" ref="D212:E216" si="138">F212+H212+J212+L212</f>
        <v>30000</v>
      </c>
      <c r="E212" s="45">
        <f t="shared" si="138"/>
        <v>23797.7</v>
      </c>
      <c r="F212" s="154">
        <v>0</v>
      </c>
      <c r="G212" s="154">
        <v>0</v>
      </c>
      <c r="H212" s="154">
        <v>30000</v>
      </c>
      <c r="I212" s="154">
        <v>23797.7</v>
      </c>
      <c r="J212" s="154">
        <v>0</v>
      </c>
      <c r="K212" s="154">
        <v>0</v>
      </c>
      <c r="L212" s="154">
        <v>0</v>
      </c>
      <c r="M212" s="154">
        <v>0</v>
      </c>
      <c r="N212" s="151">
        <f>E212/D212*100</f>
        <v>79.325666666666677</v>
      </c>
      <c r="O212" s="166" t="s">
        <v>219</v>
      </c>
      <c r="P212" s="160">
        <v>1.0649999999999999</v>
      </c>
      <c r="Q212" s="161">
        <v>1.0569999999999999</v>
      </c>
      <c r="R212" s="196">
        <f>Q212/P212*100</f>
        <v>99.248826291079823</v>
      </c>
    </row>
    <row r="213" spans="1:18" ht="56.25">
      <c r="A213" s="153" t="s">
        <v>220</v>
      </c>
      <c r="B213" s="167" t="s">
        <v>221</v>
      </c>
      <c r="C213" s="147"/>
      <c r="D213" s="95">
        <f t="shared" si="138"/>
        <v>20000</v>
      </c>
      <c r="E213" s="95">
        <f t="shared" si="138"/>
        <v>16722.5</v>
      </c>
      <c r="F213" s="150">
        <v>0</v>
      </c>
      <c r="G213" s="150">
        <v>0</v>
      </c>
      <c r="H213" s="150">
        <v>20000</v>
      </c>
      <c r="I213" s="150">
        <v>16722.5</v>
      </c>
      <c r="J213" s="150">
        <v>0</v>
      </c>
      <c r="K213" s="150">
        <v>0</v>
      </c>
      <c r="L213" s="96">
        <v>0</v>
      </c>
      <c r="M213" s="96">
        <v>0</v>
      </c>
      <c r="N213" s="97">
        <f>E213/D213*100</f>
        <v>83.612499999999997</v>
      </c>
      <c r="O213" s="166" t="s">
        <v>222</v>
      </c>
      <c r="P213" s="94">
        <v>1.02</v>
      </c>
      <c r="Q213" s="94">
        <v>1.085</v>
      </c>
      <c r="R213" s="196">
        <f>Q213/P213*100</f>
        <v>106.37254901960785</v>
      </c>
    </row>
    <row r="214" spans="1:18" ht="57.75" customHeight="1">
      <c r="A214" s="153" t="s">
        <v>223</v>
      </c>
      <c r="B214" s="147" t="s">
        <v>224</v>
      </c>
      <c r="C214" s="147"/>
      <c r="D214" s="95">
        <f t="shared" si="138"/>
        <v>20000</v>
      </c>
      <c r="E214" s="95">
        <f t="shared" si="138"/>
        <v>11427</v>
      </c>
      <c r="F214" s="150">
        <v>0</v>
      </c>
      <c r="G214" s="150">
        <v>0</v>
      </c>
      <c r="H214" s="150">
        <v>20000</v>
      </c>
      <c r="I214" s="150">
        <v>11427</v>
      </c>
      <c r="J214" s="96">
        <v>0</v>
      </c>
      <c r="K214" s="96">
        <v>0</v>
      </c>
      <c r="L214" s="168">
        <v>0</v>
      </c>
      <c r="M214" s="168">
        <v>0</v>
      </c>
      <c r="N214" s="169">
        <f>E214/D214*100</f>
        <v>57.135000000000005</v>
      </c>
      <c r="O214" s="201"/>
      <c r="P214" s="94"/>
      <c r="Q214" s="94"/>
      <c r="R214" s="196"/>
    </row>
    <row r="215" spans="1:18" ht="55.5">
      <c r="A215" s="151" t="s">
        <v>225</v>
      </c>
      <c r="B215" s="148" t="s">
        <v>226</v>
      </c>
      <c r="C215" s="148"/>
      <c r="D215" s="95">
        <f t="shared" si="138"/>
        <v>0</v>
      </c>
      <c r="E215" s="95">
        <f t="shared" si="138"/>
        <v>1522.5</v>
      </c>
      <c r="F215" s="150">
        <v>0</v>
      </c>
      <c r="G215" s="150">
        <v>0</v>
      </c>
      <c r="H215" s="150">
        <v>0</v>
      </c>
      <c r="I215" s="150">
        <v>1522.5</v>
      </c>
      <c r="J215" s="96">
        <v>0</v>
      </c>
      <c r="K215" s="96">
        <v>0</v>
      </c>
      <c r="L215" s="168">
        <v>0</v>
      </c>
      <c r="M215" s="168">
        <v>0</v>
      </c>
      <c r="N215" s="169">
        <v>0</v>
      </c>
      <c r="O215" s="163"/>
      <c r="P215" s="163"/>
      <c r="Q215" s="163"/>
      <c r="R215" s="163"/>
    </row>
    <row r="216" spans="1:18" ht="44.25">
      <c r="A216" s="153" t="s">
        <v>227</v>
      </c>
      <c r="B216" s="307" t="s">
        <v>477</v>
      </c>
      <c r="C216" s="147"/>
      <c r="D216" s="95">
        <f t="shared" si="138"/>
        <v>6106</v>
      </c>
      <c r="E216" s="95">
        <f t="shared" si="138"/>
        <v>5263.04</v>
      </c>
      <c r="F216" s="154">
        <v>0</v>
      </c>
      <c r="G216" s="154">
        <v>0</v>
      </c>
      <c r="H216" s="154">
        <v>570.20000000000005</v>
      </c>
      <c r="I216" s="154">
        <v>0</v>
      </c>
      <c r="J216" s="154">
        <v>5535.8</v>
      </c>
      <c r="K216" s="154">
        <v>5263.04</v>
      </c>
      <c r="L216" s="154">
        <v>0</v>
      </c>
      <c r="M216" s="154">
        <v>0</v>
      </c>
      <c r="N216" s="154">
        <f>E216/D216*100</f>
        <v>86.194562725188334</v>
      </c>
      <c r="O216" s="201"/>
      <c r="P216" s="94"/>
      <c r="Q216" s="94"/>
      <c r="R216" s="196"/>
    </row>
    <row r="217" spans="1:18" ht="73.5">
      <c r="A217" s="170" t="s">
        <v>228</v>
      </c>
      <c r="B217" s="171" t="s">
        <v>229</v>
      </c>
      <c r="C217" s="148"/>
      <c r="D217" s="172">
        <f>F217+H217+J217+L217</f>
        <v>36353.25</v>
      </c>
      <c r="E217" s="172">
        <f>G217+I217+K217+M217</f>
        <v>7513</v>
      </c>
      <c r="F217" s="172">
        <f>F219+F221+F222</f>
        <v>13952.75</v>
      </c>
      <c r="G217" s="172">
        <f t="shared" ref="G217:M217" si="139">G219+G221+G222</f>
        <v>2085.9</v>
      </c>
      <c r="H217" s="172">
        <f t="shared" si="139"/>
        <v>2462.25</v>
      </c>
      <c r="I217" s="172">
        <f t="shared" si="139"/>
        <v>1789.1</v>
      </c>
      <c r="J217" s="172">
        <f t="shared" si="139"/>
        <v>878</v>
      </c>
      <c r="K217" s="172">
        <f t="shared" si="139"/>
        <v>350</v>
      </c>
      <c r="L217" s="172">
        <f t="shared" si="139"/>
        <v>19060.25</v>
      </c>
      <c r="M217" s="172">
        <f t="shared" si="139"/>
        <v>3288</v>
      </c>
      <c r="N217" s="173">
        <f t="shared" ref="N217" si="140">N219</f>
        <v>16.047972171483046</v>
      </c>
      <c r="O217" s="339" t="s">
        <v>510</v>
      </c>
      <c r="P217" s="99" t="s">
        <v>509</v>
      </c>
      <c r="Q217" s="46">
        <v>3222</v>
      </c>
      <c r="R217" s="196">
        <f>Q217/P217*100</f>
        <v>234.49781659388645</v>
      </c>
    </row>
    <row r="218" spans="1:18">
      <c r="A218" s="599" t="s">
        <v>82</v>
      </c>
      <c r="B218" s="599"/>
      <c r="C218" s="491"/>
      <c r="D218" s="197"/>
      <c r="E218" s="198"/>
      <c r="F218" s="198"/>
      <c r="G218" s="199"/>
      <c r="H218" s="199"/>
      <c r="I218" s="198"/>
      <c r="J218" s="198"/>
      <c r="K218" s="199"/>
      <c r="L218" s="199"/>
      <c r="M218" s="199"/>
      <c r="N218" s="200"/>
      <c r="O218" s="174"/>
      <c r="P218" s="175"/>
      <c r="Q218" s="175"/>
      <c r="R218" s="176"/>
    </row>
    <row r="219" spans="1:18" ht="89.25" customHeight="1">
      <c r="A219" s="595" t="s">
        <v>230</v>
      </c>
      <c r="B219" s="395" t="s">
        <v>231</v>
      </c>
      <c r="C219" s="395"/>
      <c r="D219" s="601">
        <f>F219+H219+J219+L219</f>
        <v>34353.25</v>
      </c>
      <c r="E219" s="601">
        <f>G219+I219+K219+M219</f>
        <v>5513</v>
      </c>
      <c r="F219" s="423">
        <v>12762.75</v>
      </c>
      <c r="G219" s="423">
        <v>895.9</v>
      </c>
      <c r="H219" s="423">
        <v>2252.25</v>
      </c>
      <c r="I219" s="423">
        <v>1579.1</v>
      </c>
      <c r="J219" s="423">
        <v>858</v>
      </c>
      <c r="K219" s="423">
        <v>150</v>
      </c>
      <c r="L219" s="423">
        <v>18480.25</v>
      </c>
      <c r="M219" s="423">
        <v>2888</v>
      </c>
      <c r="N219" s="423">
        <f t="shared" ref="N219" si="141">E219/D219*100</f>
        <v>16.047972171483046</v>
      </c>
      <c r="O219" s="339" t="s">
        <v>511</v>
      </c>
      <c r="P219" s="99" t="s">
        <v>509</v>
      </c>
      <c r="Q219" s="46">
        <v>3222</v>
      </c>
      <c r="R219" s="196">
        <f>Q219/P219*100</f>
        <v>234.49781659388645</v>
      </c>
    </row>
    <row r="220" spans="1:18" ht="79.5">
      <c r="A220" s="596"/>
      <c r="B220" s="397"/>
      <c r="C220" s="397"/>
      <c r="D220" s="602"/>
      <c r="E220" s="602"/>
      <c r="F220" s="424"/>
      <c r="G220" s="424"/>
      <c r="H220" s="424"/>
      <c r="I220" s="424"/>
      <c r="J220" s="424"/>
      <c r="K220" s="424"/>
      <c r="L220" s="424"/>
      <c r="M220" s="424"/>
      <c r="N220" s="424"/>
      <c r="O220" s="339" t="s">
        <v>512</v>
      </c>
      <c r="P220" s="161">
        <v>2.4799999999999999E-2</v>
      </c>
      <c r="Q220" s="161">
        <v>2.4799999999999999E-2</v>
      </c>
      <c r="R220" s="196">
        <f>Q220/P220*100</f>
        <v>100</v>
      </c>
    </row>
    <row r="221" spans="1:18" ht="71.25" customHeight="1">
      <c r="A221" s="319" t="s">
        <v>480</v>
      </c>
      <c r="B221" s="318" t="s">
        <v>478</v>
      </c>
      <c r="C221" s="187"/>
      <c r="D221" s="320">
        <f>F221+H221+J221+L221</f>
        <v>0</v>
      </c>
      <c r="E221" s="320">
        <f>G221+I221+K221+M221</f>
        <v>0</v>
      </c>
      <c r="F221" s="321">
        <v>0</v>
      </c>
      <c r="G221" s="321">
        <v>0</v>
      </c>
      <c r="H221" s="321">
        <v>0</v>
      </c>
      <c r="I221" s="321">
        <v>0</v>
      </c>
      <c r="J221" s="321">
        <v>0</v>
      </c>
      <c r="K221" s="321">
        <v>0</v>
      </c>
      <c r="L221" s="321">
        <v>0</v>
      </c>
      <c r="M221" s="321">
        <v>0</v>
      </c>
      <c r="N221" s="321" t="e">
        <f t="shared" ref="N221" si="142">E221/D221*100</f>
        <v>#DIV/0!</v>
      </c>
      <c r="O221" s="187"/>
      <c r="P221" s="187"/>
      <c r="Q221" s="187"/>
      <c r="R221" s="187"/>
    </row>
    <row r="222" spans="1:18" ht="44.25">
      <c r="A222" s="319" t="s">
        <v>481</v>
      </c>
      <c r="B222" s="318" t="s">
        <v>479</v>
      </c>
      <c r="C222" s="187"/>
      <c r="D222" s="320">
        <f>F222+H222+J222+L222</f>
        <v>2000</v>
      </c>
      <c r="E222" s="320">
        <f>G222+I222+K222+M222</f>
        <v>2000</v>
      </c>
      <c r="F222" s="321">
        <v>1190</v>
      </c>
      <c r="G222" s="321">
        <v>1190</v>
      </c>
      <c r="H222" s="321">
        <v>210</v>
      </c>
      <c r="I222" s="321">
        <v>210</v>
      </c>
      <c r="J222" s="321">
        <v>20</v>
      </c>
      <c r="K222" s="321">
        <v>200</v>
      </c>
      <c r="L222" s="321">
        <v>580</v>
      </c>
      <c r="M222" s="321">
        <v>400</v>
      </c>
      <c r="N222" s="321">
        <f t="shared" ref="N222" si="143">E222/D222*100</f>
        <v>100</v>
      </c>
      <c r="O222" s="187"/>
      <c r="P222" s="187"/>
      <c r="Q222" s="187"/>
      <c r="R222" s="187"/>
    </row>
    <row r="235" spans="4:6">
      <c r="D235" s="178"/>
    </row>
    <row r="239" spans="4:6">
      <c r="D239" s="179"/>
      <c r="E239" s="179"/>
      <c r="F239" s="179"/>
    </row>
  </sheetData>
  <mergeCells count="424"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M53:M54"/>
    <mergeCell ref="N53:N54"/>
    <mergeCell ref="A53:A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C53:C54"/>
    <mergeCell ref="A10:C10"/>
    <mergeCell ref="D3:E4"/>
    <mergeCell ref="A219:A220"/>
    <mergeCell ref="B219:B220"/>
    <mergeCell ref="A209:A210"/>
    <mergeCell ref="B209:B210"/>
    <mergeCell ref="C209:C210"/>
    <mergeCell ref="A36:C36"/>
    <mergeCell ref="A41:C41"/>
    <mergeCell ref="A208:C208"/>
    <mergeCell ref="A211:C211"/>
    <mergeCell ref="A218:C218"/>
    <mergeCell ref="D209:D210"/>
    <mergeCell ref="E209:E210"/>
    <mergeCell ref="D219:D220"/>
    <mergeCell ref="C219:C220"/>
    <mergeCell ref="E219:E220"/>
    <mergeCell ref="B53:B54"/>
    <mergeCell ref="A12:C12"/>
    <mergeCell ref="C30:C32"/>
    <mergeCell ref="D30:D32"/>
    <mergeCell ref="E30:E32"/>
    <mergeCell ref="E68:E69"/>
    <mergeCell ref="A161:A163"/>
    <mergeCell ref="A1:R1"/>
    <mergeCell ref="A2:A5"/>
    <mergeCell ref="B2:B5"/>
    <mergeCell ref="C2:C5"/>
    <mergeCell ref="D2:M2"/>
    <mergeCell ref="N2:N5"/>
    <mergeCell ref="O2:O5"/>
    <mergeCell ref="P2:P5"/>
    <mergeCell ref="Q2:Q5"/>
    <mergeCell ref="R2:R5"/>
    <mergeCell ref="F3:M3"/>
    <mergeCell ref="F4:G4"/>
    <mergeCell ref="H4:I4"/>
    <mergeCell ref="J4:K4"/>
    <mergeCell ref="L4:M4"/>
    <mergeCell ref="L33:L34"/>
    <mergeCell ref="M33:M34"/>
    <mergeCell ref="N33:N34"/>
    <mergeCell ref="M24:M29"/>
    <mergeCell ref="N24:N29"/>
    <mergeCell ref="A33:A34"/>
    <mergeCell ref="B33:B34"/>
    <mergeCell ref="C33:C34"/>
    <mergeCell ref="D33:D34"/>
    <mergeCell ref="E33:E34"/>
    <mergeCell ref="F33:F34"/>
    <mergeCell ref="G33:G34"/>
    <mergeCell ref="H33:H34"/>
    <mergeCell ref="G24:G29"/>
    <mergeCell ref="H24:H29"/>
    <mergeCell ref="I24:I29"/>
    <mergeCell ref="J24:J29"/>
    <mergeCell ref="K24:K29"/>
    <mergeCell ref="L24:L29"/>
    <mergeCell ref="A24:A29"/>
    <mergeCell ref="B24:B29"/>
    <mergeCell ref="C24:C29"/>
    <mergeCell ref="D24:D29"/>
    <mergeCell ref="A30:A32"/>
    <mergeCell ref="I33:I34"/>
    <mergeCell ref="J33:J34"/>
    <mergeCell ref="K33:K34"/>
    <mergeCell ref="A42:A47"/>
    <mergeCell ref="B42:B47"/>
    <mergeCell ref="C42:C47"/>
    <mergeCell ref="D42:D47"/>
    <mergeCell ref="E42:E47"/>
    <mergeCell ref="F42:F47"/>
    <mergeCell ref="M42:M47"/>
    <mergeCell ref="N42:N47"/>
    <mergeCell ref="H42:H47"/>
    <mergeCell ref="I42:I47"/>
    <mergeCell ref="J42:J47"/>
    <mergeCell ref="K42:K47"/>
    <mergeCell ref="L42:L47"/>
    <mergeCell ref="A48:C48"/>
    <mergeCell ref="A49:A51"/>
    <mergeCell ref="B49:B51"/>
    <mergeCell ref="C49:C51"/>
    <mergeCell ref="D49:D51"/>
    <mergeCell ref="E49:E51"/>
    <mergeCell ref="F49:F51"/>
    <mergeCell ref="G49:G51"/>
    <mergeCell ref="G42:G47"/>
    <mergeCell ref="N49:N51"/>
    <mergeCell ref="O49:O51"/>
    <mergeCell ref="P49:P51"/>
    <mergeCell ref="Q49:Q51"/>
    <mergeCell ref="R49:R51"/>
    <mergeCell ref="A52:C52"/>
    <mergeCell ref="H49:H51"/>
    <mergeCell ref="I49:I51"/>
    <mergeCell ref="J49:J51"/>
    <mergeCell ref="K49:K51"/>
    <mergeCell ref="L49:L51"/>
    <mergeCell ref="M49:M51"/>
    <mergeCell ref="M55:M58"/>
    <mergeCell ref="N55:N58"/>
    <mergeCell ref="A59:A61"/>
    <mergeCell ref="B59:B61"/>
    <mergeCell ref="C59:C61"/>
    <mergeCell ref="D59:D61"/>
    <mergeCell ref="E59:E61"/>
    <mergeCell ref="F59:F61"/>
    <mergeCell ref="G59:G61"/>
    <mergeCell ref="H59:H61"/>
    <mergeCell ref="G55:G58"/>
    <mergeCell ref="H55:H58"/>
    <mergeCell ref="I55:I58"/>
    <mergeCell ref="J55:J58"/>
    <mergeCell ref="K55:K58"/>
    <mergeCell ref="L55:L58"/>
    <mergeCell ref="A55:A58"/>
    <mergeCell ref="B55:B58"/>
    <mergeCell ref="C55:C58"/>
    <mergeCell ref="F55:F58"/>
    <mergeCell ref="F68:F69"/>
    <mergeCell ref="G68:G69"/>
    <mergeCell ref="H68:H69"/>
    <mergeCell ref="O68:O69"/>
    <mergeCell ref="J59:J61"/>
    <mergeCell ref="K59:K61"/>
    <mergeCell ref="L59:L61"/>
    <mergeCell ref="M59:M61"/>
    <mergeCell ref="N59:N61"/>
    <mergeCell ref="P68:P69"/>
    <mergeCell ref="Q68:Q69"/>
    <mergeCell ref="R68:R69"/>
    <mergeCell ref="A70:C70"/>
    <mergeCell ref="A74:A76"/>
    <mergeCell ref="B74:B76"/>
    <mergeCell ref="C74:C76"/>
    <mergeCell ref="D74:D76"/>
    <mergeCell ref="E74:E76"/>
    <mergeCell ref="I68:I69"/>
    <mergeCell ref="J68:J69"/>
    <mergeCell ref="K68:K69"/>
    <mergeCell ref="L68:L69"/>
    <mergeCell ref="M68:M69"/>
    <mergeCell ref="N68:N69"/>
    <mergeCell ref="R74:R76"/>
    <mergeCell ref="P74:P76"/>
    <mergeCell ref="Q74:Q76"/>
    <mergeCell ref="A71:A72"/>
    <mergeCell ref="B71:B72"/>
    <mergeCell ref="C71:C72"/>
    <mergeCell ref="D71:D72"/>
    <mergeCell ref="E71:E72"/>
    <mergeCell ref="L74:L76"/>
    <mergeCell ref="M74:M76"/>
    <mergeCell ref="N74:N76"/>
    <mergeCell ref="O74:O76"/>
    <mergeCell ref="F74:F76"/>
    <mergeCell ref="G74:G76"/>
    <mergeCell ref="H74:H76"/>
    <mergeCell ref="I74:I76"/>
    <mergeCell ref="J74:J76"/>
    <mergeCell ref="K74:K76"/>
    <mergeCell ref="M111:M112"/>
    <mergeCell ref="N111:N112"/>
    <mergeCell ref="A113:C113"/>
    <mergeCell ref="A149:A154"/>
    <mergeCell ref="B149:B154"/>
    <mergeCell ref="C149:C154"/>
    <mergeCell ref="D149:D154"/>
    <mergeCell ref="E149:E154"/>
    <mergeCell ref="F149:F154"/>
    <mergeCell ref="G149:G154"/>
    <mergeCell ref="G111:G112"/>
    <mergeCell ref="H111:H112"/>
    <mergeCell ref="I111:I112"/>
    <mergeCell ref="J111:J112"/>
    <mergeCell ref="K111:K112"/>
    <mergeCell ref="L111:L112"/>
    <mergeCell ref="A111:A112"/>
    <mergeCell ref="B111:B112"/>
    <mergeCell ref="C111:C112"/>
    <mergeCell ref="D111:D112"/>
    <mergeCell ref="E111:E112"/>
    <mergeCell ref="F111:F112"/>
    <mergeCell ref="H144:H147"/>
    <mergeCell ref="I144:I147"/>
    <mergeCell ref="K162:K163"/>
    <mergeCell ref="L162:L163"/>
    <mergeCell ref="M162:M163"/>
    <mergeCell ref="N162:N163"/>
    <mergeCell ref="H162:H163"/>
    <mergeCell ref="L156:L157"/>
    <mergeCell ref="M156:M157"/>
    <mergeCell ref="N156:N157"/>
    <mergeCell ref="N149:N154"/>
    <mergeCell ref="H149:H154"/>
    <mergeCell ref="I149:I154"/>
    <mergeCell ref="J149:J154"/>
    <mergeCell ref="K149:K154"/>
    <mergeCell ref="L149:L154"/>
    <mergeCell ref="M149:M154"/>
    <mergeCell ref="H156:H157"/>
    <mergeCell ref="L169:L170"/>
    <mergeCell ref="M169:M170"/>
    <mergeCell ref="N169:N170"/>
    <mergeCell ref="H169:H170"/>
    <mergeCell ref="I169:I170"/>
    <mergeCell ref="J169:J170"/>
    <mergeCell ref="K169:K170"/>
    <mergeCell ref="A164:C164"/>
    <mergeCell ref="A169:A170"/>
    <mergeCell ref="B169:B170"/>
    <mergeCell ref="C169:C170"/>
    <mergeCell ref="D169:D170"/>
    <mergeCell ref="E169:E170"/>
    <mergeCell ref="L172:L173"/>
    <mergeCell ref="G181:G185"/>
    <mergeCell ref="A171:C171"/>
    <mergeCell ref="A172:A173"/>
    <mergeCell ref="B172:B173"/>
    <mergeCell ref="C172:C173"/>
    <mergeCell ref="D172:D173"/>
    <mergeCell ref="E172:E173"/>
    <mergeCell ref="F172:F173"/>
    <mergeCell ref="A177:A179"/>
    <mergeCell ref="B177:B179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L179"/>
    <mergeCell ref="O175:O176"/>
    <mergeCell ref="P175:P176"/>
    <mergeCell ref="Q175:Q176"/>
    <mergeCell ref="R175:R176"/>
    <mergeCell ref="A181:A185"/>
    <mergeCell ref="B181:B185"/>
    <mergeCell ref="C181:C185"/>
    <mergeCell ref="D181:D185"/>
    <mergeCell ref="E181:E185"/>
    <mergeCell ref="I174:I176"/>
    <mergeCell ref="J174:J176"/>
    <mergeCell ref="K174:K176"/>
    <mergeCell ref="L174:L176"/>
    <mergeCell ref="M174:M176"/>
    <mergeCell ref="N174:N176"/>
    <mergeCell ref="L181:L185"/>
    <mergeCell ref="M181:M185"/>
    <mergeCell ref="N181:N185"/>
    <mergeCell ref="H181:H185"/>
    <mergeCell ref="I181:I185"/>
    <mergeCell ref="J181:J185"/>
    <mergeCell ref="K181:K185"/>
    <mergeCell ref="F181:F185"/>
    <mergeCell ref="M177:M179"/>
    <mergeCell ref="L71:L72"/>
    <mergeCell ref="M71:M72"/>
    <mergeCell ref="N71:N72"/>
    <mergeCell ref="N186:N190"/>
    <mergeCell ref="A194:C194"/>
    <mergeCell ref="A201:C201"/>
    <mergeCell ref="H186:H190"/>
    <mergeCell ref="I186:I190"/>
    <mergeCell ref="J186:J190"/>
    <mergeCell ref="K186:K190"/>
    <mergeCell ref="L186:L190"/>
    <mergeCell ref="M186:M190"/>
    <mergeCell ref="A186:A190"/>
    <mergeCell ref="B186:B190"/>
    <mergeCell ref="C186:C190"/>
    <mergeCell ref="D186:D190"/>
    <mergeCell ref="E186:E190"/>
    <mergeCell ref="F186:F190"/>
    <mergeCell ref="G186:G190"/>
    <mergeCell ref="M172:M173"/>
    <mergeCell ref="N172:N173"/>
    <mergeCell ref="A174:A176"/>
    <mergeCell ref="B174:B176"/>
    <mergeCell ref="C174:C176"/>
    <mergeCell ref="J71:J72"/>
    <mergeCell ref="K71:K72"/>
    <mergeCell ref="D174:D176"/>
    <mergeCell ref="E174:E176"/>
    <mergeCell ref="F174:F176"/>
    <mergeCell ref="G174:G176"/>
    <mergeCell ref="H174:H176"/>
    <mergeCell ref="G172:G173"/>
    <mergeCell ref="H172:H173"/>
    <mergeCell ref="I172:I173"/>
    <mergeCell ref="J172:J173"/>
    <mergeCell ref="K172:K173"/>
    <mergeCell ref="F169:F170"/>
    <mergeCell ref="G169:G170"/>
    <mergeCell ref="I156:I157"/>
    <mergeCell ref="J156:J157"/>
    <mergeCell ref="K156:K157"/>
    <mergeCell ref="I162:I163"/>
    <mergeCell ref="J162:J163"/>
    <mergeCell ref="D156:D157"/>
    <mergeCell ref="E156:E157"/>
    <mergeCell ref="F156:F157"/>
    <mergeCell ref="G156:G157"/>
    <mergeCell ref="F71:F72"/>
    <mergeCell ref="B161:B163"/>
    <mergeCell ref="I59:I61"/>
    <mergeCell ref="D55:D58"/>
    <mergeCell ref="E55:E58"/>
    <mergeCell ref="G71:G72"/>
    <mergeCell ref="H71:H72"/>
    <mergeCell ref="I71:I72"/>
    <mergeCell ref="A158:C158"/>
    <mergeCell ref="C162:C163"/>
    <mergeCell ref="A155:C155"/>
    <mergeCell ref="A156:A157"/>
    <mergeCell ref="B156:B157"/>
    <mergeCell ref="C156:C157"/>
    <mergeCell ref="A77:C77"/>
    <mergeCell ref="A79:C79"/>
    <mergeCell ref="E162:E163"/>
    <mergeCell ref="F162:F163"/>
    <mergeCell ref="G162:G163"/>
    <mergeCell ref="D162:D163"/>
    <mergeCell ref="A68:A69"/>
    <mergeCell ref="B68:B69"/>
    <mergeCell ref="C68:C69"/>
    <mergeCell ref="D68:D69"/>
    <mergeCell ref="G144:G147"/>
    <mergeCell ref="N177:N179"/>
    <mergeCell ref="A180:C180"/>
    <mergeCell ref="O181:O185"/>
    <mergeCell ref="P181:P185"/>
    <mergeCell ref="Q181:Q185"/>
    <mergeCell ref="R181:R185"/>
    <mergeCell ref="O186:O190"/>
    <mergeCell ref="P186:P190"/>
    <mergeCell ref="Q186:Q190"/>
    <mergeCell ref="R186:R190"/>
    <mergeCell ref="H14:H15"/>
    <mergeCell ref="I14:I15"/>
    <mergeCell ref="J14:J15"/>
    <mergeCell ref="K14:K15"/>
    <mergeCell ref="L14:L15"/>
    <mergeCell ref="M14:M15"/>
    <mergeCell ref="N14:N15"/>
    <mergeCell ref="A17:A21"/>
    <mergeCell ref="B17:B21"/>
    <mergeCell ref="A14:A15"/>
    <mergeCell ref="B14:B15"/>
    <mergeCell ref="C14:C15"/>
    <mergeCell ref="D14:D15"/>
    <mergeCell ref="E14:E15"/>
    <mergeCell ref="F14:F15"/>
    <mergeCell ref="G14:G15"/>
    <mergeCell ref="D17:D21"/>
    <mergeCell ref="E17:E21"/>
    <mergeCell ref="F17:F21"/>
    <mergeCell ref="L30:L32"/>
    <mergeCell ref="M30:M32"/>
    <mergeCell ref="N30:N32"/>
    <mergeCell ref="B30:B32"/>
    <mergeCell ref="G17:G21"/>
    <mergeCell ref="H17:H21"/>
    <mergeCell ref="C17:C21"/>
    <mergeCell ref="I17:I21"/>
    <mergeCell ref="J17:J21"/>
    <mergeCell ref="K17:K21"/>
    <mergeCell ref="L17:L21"/>
    <mergeCell ref="M17:M21"/>
    <mergeCell ref="N17:N21"/>
    <mergeCell ref="E24:E29"/>
    <mergeCell ref="K30:K32"/>
    <mergeCell ref="F30:F32"/>
    <mergeCell ref="G30:G32"/>
    <mergeCell ref="H30:H32"/>
    <mergeCell ref="I30:I32"/>
    <mergeCell ref="J30:J32"/>
    <mergeCell ref="F24:F29"/>
    <mergeCell ref="J144:J147"/>
    <mergeCell ref="K144:K147"/>
    <mergeCell ref="L144:L147"/>
    <mergeCell ref="M144:M147"/>
    <mergeCell ref="N144:N147"/>
    <mergeCell ref="A144:A147"/>
    <mergeCell ref="B144:B147"/>
    <mergeCell ref="C144:C147"/>
    <mergeCell ref="D144:D147"/>
    <mergeCell ref="E144:E147"/>
    <mergeCell ref="F144:F147"/>
  </mergeCells>
  <pageMargins left="0.70866141732283472" right="0.70866141732283472" top="0.31" bottom="0.22" header="0.31" footer="0.16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МЦП </vt:lpstr>
      <vt:lpstr>Архив реестра</vt:lpstr>
      <vt:lpstr>Отчет МЦП 2020</vt:lpstr>
      <vt:lpstr>'Реестр МЦП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2021-04-29T07:20:10Z</dcterms:modified>
</cp:coreProperties>
</file>