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Отчет МЦП 2022" sheetId="2" r:id="rId1"/>
    <sheet name="Таблица" sheetId="6" r:id="rId2"/>
  </sheets>
  <calcPr calcId="124519"/>
</workbook>
</file>

<file path=xl/calcChain.xml><?xml version="1.0" encoding="utf-8"?>
<calcChain xmlns="http://schemas.openxmlformats.org/spreadsheetml/2006/main">
  <c r="L8" i="6"/>
  <c r="L7"/>
  <c r="M7"/>
  <c r="R39" i="2" l="1"/>
  <c r="E24"/>
  <c r="G11"/>
  <c r="H11"/>
  <c r="I11"/>
  <c r="J11"/>
  <c r="K11"/>
  <c r="L11"/>
  <c r="M11"/>
  <c r="F11"/>
  <c r="F35"/>
  <c r="G35"/>
  <c r="H35"/>
  <c r="I35"/>
  <c r="J35"/>
  <c r="K35"/>
  <c r="E23"/>
  <c r="N23" s="1"/>
  <c r="D23"/>
  <c r="R229"/>
  <c r="R228"/>
  <c r="G118" l="1"/>
  <c r="H118"/>
  <c r="I118"/>
  <c r="F118"/>
  <c r="F153"/>
  <c r="G153"/>
  <c r="H153"/>
  <c r="I153"/>
  <c r="J153"/>
  <c r="K153"/>
  <c r="L153"/>
  <c r="M153"/>
  <c r="G140"/>
  <c r="H140"/>
  <c r="I140"/>
  <c r="J140"/>
  <c r="K140"/>
  <c r="L140"/>
  <c r="M140"/>
  <c r="M141"/>
  <c r="F140"/>
  <c r="D157"/>
  <c r="E157"/>
  <c r="G148"/>
  <c r="H148"/>
  <c r="I148"/>
  <c r="J148"/>
  <c r="K148"/>
  <c r="L148"/>
  <c r="M148"/>
  <c r="F148"/>
  <c r="D152"/>
  <c r="E152"/>
  <c r="D147"/>
  <c r="M147"/>
  <c r="E147" s="1"/>
  <c r="G134"/>
  <c r="H134"/>
  <c r="I134"/>
  <c r="J134"/>
  <c r="K134"/>
  <c r="L134"/>
  <c r="M134"/>
  <c r="E135"/>
  <c r="H130"/>
  <c r="I130"/>
  <c r="J130"/>
  <c r="K130"/>
  <c r="L130"/>
  <c r="M130"/>
  <c r="G130"/>
  <c r="D131"/>
  <c r="E131"/>
  <c r="F130"/>
  <c r="D132"/>
  <c r="D133"/>
  <c r="E133"/>
  <c r="E132"/>
  <c r="H104"/>
  <c r="I104"/>
  <c r="J104"/>
  <c r="K104"/>
  <c r="L104"/>
  <c r="G104"/>
  <c r="F104"/>
  <c r="M81"/>
  <c r="L81"/>
  <c r="K81"/>
  <c r="J81"/>
  <c r="I81"/>
  <c r="H81"/>
  <c r="G81"/>
  <c r="F81"/>
  <c r="M209"/>
  <c r="L209"/>
  <c r="K209"/>
  <c r="J209"/>
  <c r="G209"/>
  <c r="H209"/>
  <c r="I209"/>
  <c r="F209"/>
  <c r="G136"/>
  <c r="H136"/>
  <c r="I136"/>
  <c r="J136"/>
  <c r="K136"/>
  <c r="L136"/>
  <c r="G121"/>
  <c r="H121"/>
  <c r="I121"/>
  <c r="J121"/>
  <c r="K121"/>
  <c r="L121"/>
  <c r="F121"/>
  <c r="D126"/>
  <c r="E126"/>
  <c r="G111"/>
  <c r="H111"/>
  <c r="I111"/>
  <c r="J111"/>
  <c r="K111"/>
  <c r="L111"/>
  <c r="F111"/>
  <c r="M115"/>
  <c r="E115" s="1"/>
  <c r="D117"/>
  <c r="M117"/>
  <c r="E117" s="1"/>
  <c r="D115"/>
  <c r="D116"/>
  <c r="M116"/>
  <c r="E116" s="1"/>
  <c r="D114"/>
  <c r="E114"/>
  <c r="E112"/>
  <c r="D112"/>
  <c r="D110"/>
  <c r="E110"/>
  <c r="E109"/>
  <c r="D109"/>
  <c r="E105"/>
  <c r="D105"/>
  <c r="G89"/>
  <c r="H89"/>
  <c r="I89"/>
  <c r="J89"/>
  <c r="K89"/>
  <c r="L89"/>
  <c r="M89"/>
  <c r="F89"/>
  <c r="D100"/>
  <c r="E100"/>
  <c r="D92"/>
  <c r="E92"/>
  <c r="E90"/>
  <c r="D90"/>
  <c r="D82"/>
  <c r="E82"/>
  <c r="L118" l="1"/>
  <c r="K118"/>
  <c r="J118"/>
  <c r="N157"/>
  <c r="D130"/>
  <c r="N152"/>
  <c r="N147"/>
  <c r="L79"/>
  <c r="H79"/>
  <c r="F79"/>
  <c r="J79"/>
  <c r="K79"/>
  <c r="G79"/>
  <c r="I79"/>
  <c r="N126"/>
  <c r="N90"/>
  <c r="N92"/>
  <c r="N105"/>
  <c r="N109"/>
  <c r="N82"/>
  <c r="N112"/>
  <c r="N117"/>
  <c r="N110"/>
  <c r="N116"/>
  <c r="N115"/>
  <c r="N114"/>
  <c r="N100"/>
  <c r="E79" l="1"/>
  <c r="R171"/>
  <c r="F170" l="1"/>
  <c r="G170"/>
  <c r="H170"/>
  <c r="I170"/>
  <c r="J170"/>
  <c r="K170"/>
  <c r="L170"/>
  <c r="M170"/>
  <c r="E175"/>
  <c r="D175"/>
  <c r="R54"/>
  <c r="J69"/>
  <c r="R31"/>
  <c r="L35"/>
  <c r="M35"/>
  <c r="D39"/>
  <c r="E39"/>
  <c r="N39" l="1"/>
  <c r="N175"/>
  <c r="K9" i="6"/>
  <c r="J9"/>
  <c r="I9"/>
  <c r="H9"/>
  <c r="G9"/>
  <c r="F9"/>
  <c r="E9"/>
  <c r="D9"/>
  <c r="M8"/>
  <c r="N7"/>
  <c r="M6"/>
  <c r="L6"/>
  <c r="M5"/>
  <c r="L5"/>
  <c r="M4"/>
  <c r="L4"/>
  <c r="R234" i="2"/>
  <c r="R233"/>
  <c r="R231"/>
  <c r="R227"/>
  <c r="R226"/>
  <c r="R224"/>
  <c r="R223"/>
  <c r="R221"/>
  <c r="L9" i="6" l="1"/>
  <c r="N5"/>
  <c r="N6"/>
  <c r="N4"/>
  <c r="N8"/>
  <c r="M9"/>
  <c r="N9" l="1"/>
  <c r="R167" i="2"/>
  <c r="R161" l="1"/>
  <c r="D162"/>
  <c r="E162"/>
  <c r="R160"/>
  <c r="R159"/>
  <c r="R158"/>
  <c r="R127"/>
  <c r="R121"/>
  <c r="R104"/>
  <c r="R89"/>
  <c r="R81"/>
  <c r="E22"/>
  <c r="D22"/>
  <c r="F231"/>
  <c r="D236"/>
  <c r="E236"/>
  <c r="E235"/>
  <c r="D235"/>
  <c r="G231"/>
  <c r="H231"/>
  <c r="I231"/>
  <c r="J231"/>
  <c r="K231"/>
  <c r="L231"/>
  <c r="M231"/>
  <c r="D155"/>
  <c r="E155"/>
  <c r="D156"/>
  <c r="E156"/>
  <c r="E154"/>
  <c r="D154"/>
  <c r="D150"/>
  <c r="E150"/>
  <c r="D151"/>
  <c r="E151"/>
  <c r="E149"/>
  <c r="D149"/>
  <c r="M146"/>
  <c r="E146" s="1"/>
  <c r="D146"/>
  <c r="M145"/>
  <c r="E145" s="1"/>
  <c r="D145"/>
  <c r="M144"/>
  <c r="E144" s="1"/>
  <c r="D144"/>
  <c r="M143"/>
  <c r="E143" s="1"/>
  <c r="D143"/>
  <c r="M142"/>
  <c r="E142" s="1"/>
  <c r="D142"/>
  <c r="E141"/>
  <c r="D141"/>
  <c r="D138"/>
  <c r="E138"/>
  <c r="D139"/>
  <c r="M139"/>
  <c r="E139" s="1"/>
  <c r="M137"/>
  <c r="D137"/>
  <c r="F136"/>
  <c r="G127"/>
  <c r="H127"/>
  <c r="I127"/>
  <c r="J127"/>
  <c r="K127"/>
  <c r="L127"/>
  <c r="F127"/>
  <c r="D129"/>
  <c r="E129"/>
  <c r="M128"/>
  <c r="E128" s="1"/>
  <c r="D128"/>
  <c r="M125"/>
  <c r="E125" s="1"/>
  <c r="D125"/>
  <c r="M124"/>
  <c r="E124" s="1"/>
  <c r="D124"/>
  <c r="M123"/>
  <c r="E123" s="1"/>
  <c r="D123"/>
  <c r="M122"/>
  <c r="D122"/>
  <c r="M113"/>
  <c r="D113"/>
  <c r="D108"/>
  <c r="E108"/>
  <c r="M107"/>
  <c r="M104" s="1"/>
  <c r="D93"/>
  <c r="E93"/>
  <c r="D94"/>
  <c r="E94"/>
  <c r="D95"/>
  <c r="E95"/>
  <c r="D96"/>
  <c r="E96"/>
  <c r="D97"/>
  <c r="E97"/>
  <c r="D98"/>
  <c r="E98"/>
  <c r="D99"/>
  <c r="E99"/>
  <c r="D101"/>
  <c r="E101"/>
  <c r="D102"/>
  <c r="E102"/>
  <c r="D91"/>
  <c r="E91"/>
  <c r="E83"/>
  <c r="E84"/>
  <c r="E85"/>
  <c r="E86"/>
  <c r="E87"/>
  <c r="E88"/>
  <c r="D83"/>
  <c r="D84"/>
  <c r="D85"/>
  <c r="D86"/>
  <c r="D87"/>
  <c r="D88"/>
  <c r="R60"/>
  <c r="H50"/>
  <c r="I50"/>
  <c r="J50"/>
  <c r="K50"/>
  <c r="L50"/>
  <c r="M50"/>
  <c r="G50"/>
  <c r="F50"/>
  <c r="D68"/>
  <c r="E68"/>
  <c r="D140" l="1"/>
  <c r="K75"/>
  <c r="G75"/>
  <c r="I75"/>
  <c r="J75"/>
  <c r="L75"/>
  <c r="H75"/>
  <c r="E113"/>
  <c r="N113" s="1"/>
  <c r="M111"/>
  <c r="E122"/>
  <c r="N122" s="1"/>
  <c r="M121"/>
  <c r="E137"/>
  <c r="N137" s="1"/>
  <c r="M136"/>
  <c r="M118" s="1"/>
  <c r="N22"/>
  <c r="D11"/>
  <c r="N142"/>
  <c r="N144"/>
  <c r="N146"/>
  <c r="N128"/>
  <c r="E231"/>
  <c r="E11"/>
  <c r="N124"/>
  <c r="N154"/>
  <c r="N156"/>
  <c r="D231"/>
  <c r="N139"/>
  <c r="N123"/>
  <c r="N125"/>
  <c r="N155"/>
  <c r="N141"/>
  <c r="N143"/>
  <c r="N145"/>
  <c r="N236"/>
  <c r="N235"/>
  <c r="N151"/>
  <c r="N150"/>
  <c r="N149"/>
  <c r="E140"/>
  <c r="N138"/>
  <c r="N68"/>
  <c r="N91"/>
  <c r="M127"/>
  <c r="N129"/>
  <c r="N101"/>
  <c r="N98"/>
  <c r="N102"/>
  <c r="N99"/>
  <c r="N108"/>
  <c r="N85"/>
  <c r="E107"/>
  <c r="N97"/>
  <c r="N95"/>
  <c r="N93"/>
  <c r="N83"/>
  <c r="N96"/>
  <c r="N94"/>
  <c r="N84"/>
  <c r="N88"/>
  <c r="N87"/>
  <c r="N86"/>
  <c r="E67"/>
  <c r="D67"/>
  <c r="R195"/>
  <c r="R194"/>
  <c r="R193"/>
  <c r="M79" l="1"/>
  <c r="M75" s="1"/>
  <c r="E106"/>
  <c r="D103"/>
  <c r="N103" s="1"/>
  <c r="R118"/>
  <c r="E202"/>
  <c r="D202"/>
  <c r="E81"/>
  <c r="N202" l="1"/>
  <c r="G223"/>
  <c r="H223"/>
  <c r="I223"/>
  <c r="J223"/>
  <c r="K223"/>
  <c r="L223"/>
  <c r="M223"/>
  <c r="F223"/>
  <c r="F214"/>
  <c r="G193"/>
  <c r="H193"/>
  <c r="I193"/>
  <c r="J193"/>
  <c r="K193"/>
  <c r="L193"/>
  <c r="M193"/>
  <c r="F193"/>
  <c r="H185"/>
  <c r="I185"/>
  <c r="J185"/>
  <c r="K185"/>
  <c r="L185"/>
  <c r="M185"/>
  <c r="G185"/>
  <c r="F185"/>
  <c r="F178"/>
  <c r="I214"/>
  <c r="J214"/>
  <c r="K214"/>
  <c r="L214"/>
  <c r="M214"/>
  <c r="G214"/>
  <c r="H214"/>
  <c r="E219"/>
  <c r="D219"/>
  <c r="D208"/>
  <c r="E208"/>
  <c r="E207"/>
  <c r="D207"/>
  <c r="D211"/>
  <c r="E211"/>
  <c r="D193" l="1"/>
  <c r="E214"/>
  <c r="D214"/>
  <c r="E193"/>
  <c r="D188"/>
  <c r="D223"/>
  <c r="E188"/>
  <c r="E223"/>
  <c r="N207"/>
  <c r="E209"/>
  <c r="N208"/>
  <c r="N211"/>
  <c r="D209"/>
  <c r="N193" l="1"/>
  <c r="D111"/>
  <c r="E72"/>
  <c r="D72"/>
  <c r="N67"/>
  <c r="E65"/>
  <c r="D65"/>
  <c r="E64"/>
  <c r="D64"/>
  <c r="E63"/>
  <c r="D63"/>
  <c r="R62"/>
  <c r="R61"/>
  <c r="E60"/>
  <c r="D60"/>
  <c r="E56"/>
  <c r="D56"/>
  <c r="R59"/>
  <c r="R58"/>
  <c r="R57"/>
  <c r="R56"/>
  <c r="R55"/>
  <c r="E54"/>
  <c r="D54"/>
  <c r="F9"/>
  <c r="E89" l="1"/>
  <c r="D153"/>
  <c r="E153"/>
  <c r="E104"/>
  <c r="D81"/>
  <c r="E111"/>
  <c r="N111" s="1"/>
  <c r="N72"/>
  <c r="N54"/>
  <c r="N56"/>
  <c r="N60"/>
  <c r="N65"/>
  <c r="N64"/>
  <c r="N63"/>
  <c r="R214"/>
  <c r="R188"/>
  <c r="R186"/>
  <c r="R185"/>
  <c r="R178"/>
  <c r="R177"/>
  <c r="R164"/>
  <c r="R168"/>
  <c r="R166"/>
  <c r="R165"/>
  <c r="D182"/>
  <c r="E182"/>
  <c r="E176"/>
  <c r="D176"/>
  <c r="E174"/>
  <c r="D174"/>
  <c r="E170" l="1"/>
  <c r="D170"/>
  <c r="E118"/>
  <c r="N153"/>
  <c r="N174"/>
  <c r="R73" l="1"/>
  <c r="R72"/>
  <c r="R33"/>
  <c r="H221" l="1"/>
  <c r="E233"/>
  <c r="D233"/>
  <c r="E230"/>
  <c r="D230"/>
  <c r="E229"/>
  <c r="D229"/>
  <c r="E228"/>
  <c r="D228"/>
  <c r="E227"/>
  <c r="D227"/>
  <c r="E226"/>
  <c r="D226"/>
  <c r="E221" l="1"/>
  <c r="N233"/>
  <c r="N231" s="1"/>
  <c r="L221"/>
  <c r="F221"/>
  <c r="J221"/>
  <c r="M221"/>
  <c r="I221"/>
  <c r="G221"/>
  <c r="K221"/>
  <c r="N230"/>
  <c r="N227"/>
  <c r="N226"/>
  <c r="N228"/>
  <c r="D221"/>
  <c r="N221" l="1"/>
  <c r="N223"/>
  <c r="E220" l="1"/>
  <c r="D220"/>
  <c r="R136" l="1"/>
  <c r="R130"/>
  <c r="R119"/>
  <c r="E218" l="1"/>
  <c r="D218"/>
  <c r="E217"/>
  <c r="D217"/>
  <c r="E216"/>
  <c r="D216"/>
  <c r="E213"/>
  <c r="D213"/>
  <c r="E212"/>
  <c r="D212"/>
  <c r="E197"/>
  <c r="D197"/>
  <c r="E190"/>
  <c r="D190"/>
  <c r="E181"/>
  <c r="D181"/>
  <c r="R179"/>
  <c r="M178"/>
  <c r="L178"/>
  <c r="K178"/>
  <c r="J178"/>
  <c r="I178"/>
  <c r="H178"/>
  <c r="G178"/>
  <c r="R172"/>
  <c r="R170"/>
  <c r="R163"/>
  <c r="E148"/>
  <c r="D148"/>
  <c r="E136"/>
  <c r="D136"/>
  <c r="E134"/>
  <c r="E130"/>
  <c r="E127"/>
  <c r="D127"/>
  <c r="E121"/>
  <c r="D121"/>
  <c r="E74"/>
  <c r="D74"/>
  <c r="M69"/>
  <c r="L69"/>
  <c r="K69"/>
  <c r="I69"/>
  <c r="H69"/>
  <c r="G69"/>
  <c r="F69"/>
  <c r="E66"/>
  <c r="E50" s="1"/>
  <c r="D66"/>
  <c r="D50" s="1"/>
  <c r="E41"/>
  <c r="D41"/>
  <c r="E40"/>
  <c r="D40"/>
  <c r="E38"/>
  <c r="D38"/>
  <c r="E37"/>
  <c r="D37"/>
  <c r="E33"/>
  <c r="D33"/>
  <c r="E30"/>
  <c r="D30"/>
  <c r="D24"/>
  <c r="E17"/>
  <c r="D17"/>
  <c r="E16"/>
  <c r="D16"/>
  <c r="E14"/>
  <c r="D14"/>
  <c r="E13"/>
  <c r="D13"/>
  <c r="M9"/>
  <c r="L9"/>
  <c r="K9"/>
  <c r="J9"/>
  <c r="I9"/>
  <c r="H9"/>
  <c r="G9"/>
  <c r="N66" l="1"/>
  <c r="E69"/>
  <c r="D69"/>
  <c r="D178"/>
  <c r="E178"/>
  <c r="N190"/>
  <c r="E185"/>
  <c r="D185"/>
  <c r="D35"/>
  <c r="E35"/>
  <c r="N41"/>
  <c r="F43"/>
  <c r="J43"/>
  <c r="H43"/>
  <c r="L43"/>
  <c r="J163"/>
  <c r="I163"/>
  <c r="K163"/>
  <c r="H163"/>
  <c r="N188"/>
  <c r="N216"/>
  <c r="N181"/>
  <c r="N121"/>
  <c r="N130"/>
  <c r="N136"/>
  <c r="N148"/>
  <c r="G163"/>
  <c r="M163"/>
  <c r="N197"/>
  <c r="N127"/>
  <c r="N38"/>
  <c r="N33"/>
  <c r="N30"/>
  <c r="N16"/>
  <c r="N217"/>
  <c r="N213"/>
  <c r="F163"/>
  <c r="L163"/>
  <c r="N140"/>
  <c r="N74"/>
  <c r="G43"/>
  <c r="I43"/>
  <c r="K43"/>
  <c r="M43"/>
  <c r="N40"/>
  <c r="N24"/>
  <c r="N17"/>
  <c r="N14"/>
  <c r="N37"/>
  <c r="E75" l="1"/>
  <c r="N209"/>
  <c r="E9"/>
  <c r="D9"/>
  <c r="N178"/>
  <c r="N69"/>
  <c r="N176"/>
  <c r="E43"/>
  <c r="D43"/>
  <c r="N50"/>
  <c r="N35"/>
  <c r="D163"/>
  <c r="G7"/>
  <c r="J7"/>
  <c r="N81"/>
  <c r="E163"/>
  <c r="M7"/>
  <c r="I7"/>
  <c r="K7"/>
  <c r="N214"/>
  <c r="N170"/>
  <c r="N11"/>
  <c r="N43" l="1"/>
  <c r="N163"/>
  <c r="E7"/>
  <c r="N9"/>
  <c r="D89" l="1"/>
  <c r="N89" s="1"/>
  <c r="D106"/>
  <c r="N106" s="1"/>
  <c r="D107" l="1"/>
  <c r="N107" s="1"/>
  <c r="H7" l="1"/>
  <c r="L7"/>
  <c r="D104"/>
  <c r="N104" s="1"/>
  <c r="D79" l="1"/>
  <c r="N79" s="1"/>
  <c r="F134"/>
  <c r="D134" s="1"/>
  <c r="N134" s="1"/>
  <c r="D135"/>
  <c r="N135" s="1"/>
  <c r="D118" l="1"/>
  <c r="N118" s="1"/>
  <c r="F75" l="1"/>
  <c r="D75" s="1"/>
  <c r="F7" l="1"/>
  <c r="N75"/>
  <c r="D7"/>
  <c r="N7" s="1"/>
</calcChain>
</file>

<file path=xl/sharedStrings.xml><?xml version="1.0" encoding="utf-8"?>
<sst xmlns="http://schemas.openxmlformats.org/spreadsheetml/2006/main" count="503" uniqueCount="416">
  <si>
    <t>Муниципальная программа "Экономическое развитие Богучарского муниципального района"</t>
  </si>
  <si>
    <t>Срок реализации программы</t>
  </si>
  <si>
    <t>№ п/п</t>
  </si>
  <si>
    <t>Наименованых программных мероприятий</t>
  </si>
  <si>
    <t>Объемы финансирования, тыс.рулей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</si>
  <si>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</si>
  <si>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</si>
  <si>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</si>
  <si>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</si>
  <si>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</si>
  <si>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</si>
  <si>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</si>
  <si>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</si>
  <si>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</si>
  <si>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</si>
  <si>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</si>
  <si>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</si>
  <si>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</si>
  <si>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Всего по программам</t>
  </si>
  <si>
    <t>1.</t>
  </si>
  <si>
    <t xml:space="preserve">Муниципальная программа   "Муниципальное управление и гражданское общество" </t>
  </si>
  <si>
    <t xml:space="preserve">в том числе по подпрограммам: </t>
  </si>
  <si>
    <t>1.1.</t>
  </si>
  <si>
    <t>Подпрограмма  1 "Управление финансами Богучарского муниципального района"</t>
  </si>
  <si>
    <t>2014-2020</t>
  </si>
  <si>
    <t>Доля расходов на обслуживание муниципального долга в общем объеме расходов  районного бюджета  (за исключением расходов, которые осуществляются за счет субвенций из областного бюджета)</t>
  </si>
  <si>
    <t>≤ 15</t>
  </si>
  <si>
    <t>в том числе по основным мероприятиям:</t>
  </si>
  <si>
    <t xml:space="preserve">1.1.1. 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</si>
  <si>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"Управление муниципальным долгом  Богучарского района"</t>
    </r>
  </si>
  <si>
    <t xml:space="preserve">1.1.2. 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</si>
  <si>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"Выравнивание бюджетной обеспеченности бюджетов поселений"</t>
    </r>
  </si>
  <si>
    <t>Своевременное внесение изменений в решение о бюджетном процессе в Богучарском районе в соответствии с требованиями действующего федерального и областного бюджетного законодательства</t>
  </si>
  <si>
    <t>В срок, установленный администрацией Богучарского муниципального района</t>
  </si>
  <si>
    <t xml:space="preserve">1.1.3. 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</si>
  <si>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"Поддержка мер по обеспечению сбалансированности бюджетов поселений"</t>
    </r>
  </si>
  <si>
    <t>Степень сокращения дифференциации бюджетной обеспеченности между бюджетами поселений Богучарского района вследствиие выравнивания их бюджетной обеспеченности</t>
  </si>
  <si>
    <t>не менее 2,0 %</t>
  </si>
  <si>
    <t>1.1.4.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</si>
  <si>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"Финансовое обеспечение деятельности финансового отдела администрации Богучарского муниципального района"</t>
    </r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</si>
  <si>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"Финансовое обеспечение выполнения других расходных обязательств финансового отдела администрации Богучарского муниципального района"</t>
    </r>
  </si>
  <si>
    <t>Соблюдение порядка и сроков разработки проекта районного бюджета, установленных БК РФ</t>
  </si>
  <si>
    <t>да</t>
  </si>
  <si>
    <t>Составление и утверждение сводной бюджетной росписи районного бюджета в сроки, установленные бюджетным законодательством Российской Федерации и Богучарского муниципального района</t>
  </si>
  <si>
    <t>Доведение показателей сводной бюджетной росписи и лимитов бюджетных обязательств до главных распорядителей средств районного бюджета в сроки, установленные бюджетным законодательством Российской Федерации и Богучарского муниципального района</t>
  </si>
  <si>
    <t>Составление и представление в Совет народных депутатов Богучарского муниципального района годового отчета об исполнении районного бюджета в сроки, установленные бюджетным законодательством Российской Федерации и Богучарского района</t>
  </si>
  <si>
    <t>До 1 мая текущего года</t>
  </si>
  <si>
    <t>Своевременное внесение изменений в нормативные акты Богучарского района о межбюджетных отношениях органов государственной власти и органов местного самоуправления в Воронежской области в соответствии с требованиями действующего федерального бюджетного законодательства</t>
  </si>
  <si>
    <t>Уровень исполнения плановых назначений по расходам на реализацию подпрограммы</t>
  </si>
  <si>
    <t>1.2.</t>
  </si>
  <si>
    <t>Подпрограмма 2 "Обеспечение деятельности администрации Богучарского муниципального района на 2014-2020 годы"</t>
  </si>
  <si>
    <t xml:space="preserve"> Число информационных материалов, размещенных в СМИ.</t>
  </si>
  <si>
    <t xml:space="preserve"> Количество правовых актов.</t>
  </si>
  <si>
    <t>1.3.</t>
  </si>
  <si>
    <t>Подпрограмма 3 "Повышение качества предоставляемых государственных и муниципальных услуг в Богучарском муниципальном районе Воронежской области на 2014-2020 годы"</t>
  </si>
  <si>
    <t>1.4.</t>
  </si>
  <si>
    <t>Подпрограмма 4 "Развитие гражданского общества в Богучарском муниципальном районе на 2014-2020 годы"</t>
  </si>
  <si>
    <t>Увеличение количества информационных материалов,программ в средствах массовой информации, освещающих деятельность социально ориентированных некоммерческих организаций в % к предыдущему году.</t>
  </si>
  <si>
    <t>1.5.</t>
  </si>
  <si>
    <t>Подпрограмма 5 "Снижение рисков и смягчение последствий чрезвычайных ситуаций природного и техногенного характера на территории Богучарского муниципального района в 2014-2020 годах"</t>
  </si>
  <si>
    <t>1.5.1.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</si>
  <si>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"Создание резервов финансовых ресурсов и материальных средств для ликвидации чрезвычайных ситуаций природного и техногенного характера"</t>
    </r>
  </si>
  <si>
    <t>1.5.2.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</si>
  <si>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Воронежской области, утвержденными решением методического совета от 12.08ю2011 № 3/3-1-7"</t>
    </r>
  </si>
  <si>
    <t>1.5.3.</t>
  </si>
  <si>
    <t xml:space="preserve">Количество спасенных на 100 ЧС и происшествий </t>
  </si>
  <si>
    <t>1.5.4.</t>
  </si>
  <si>
    <t>2.</t>
  </si>
  <si>
    <t>Муниципальная программа  "Развитие  культуры и туризма Богучарского муниципального района"</t>
  </si>
  <si>
    <t>Увеличение численности участников культурно-досуговых мероприятий</t>
  </si>
  <si>
    <t>Увеличение доли представленных (во всех форматах) зрителю музейных предметов основного фонда</t>
  </si>
  <si>
    <t>Увеличение посещаемости музейных учреждений (посещений на 1000 чел. в год)</t>
  </si>
  <si>
    <t>Увеличение доли музеев, имеющих сайт в сети Интернет</t>
  </si>
  <si>
    <t>1ед</t>
  </si>
  <si>
    <t>Увеличение доли детей, привлекаемых к участию в творческих мероприятиях в общем числе детей</t>
  </si>
  <si>
    <t>Процент охвата детей образовательными услугами детской школы исскуств</t>
  </si>
  <si>
    <t>2.1.</t>
  </si>
  <si>
    <t>Подпрограмма 1 «Развитие  культурно-досуговых учреждений, библиотечного дела и сохранение исторического наследия Богучарского муниципального района Воронежской области»</t>
  </si>
  <si>
    <t>2.1.1.</t>
  </si>
  <si>
    <t>2.1.2.</t>
  </si>
  <si>
    <t>2.1.3.</t>
  </si>
  <si>
    <t>Повышение уровня удовлетворенности граждан качеством предоставляемых услуг</t>
  </si>
  <si>
    <t>2.1.4.</t>
  </si>
  <si>
    <t>Увеличение доли публичных библиотек, подключенных к сети Интернет</t>
  </si>
  <si>
    <t>Увеличение количества библиографических записей в электронном каталоге библиотек</t>
  </si>
  <si>
    <t>2.1.5.</t>
  </si>
  <si>
    <t>2.1.6.</t>
  </si>
  <si>
    <t>2.1.7.</t>
  </si>
  <si>
    <t>2.1.8.</t>
  </si>
  <si>
    <t>2.2.</t>
  </si>
  <si>
    <t>Подпрограмма 2 «Сохранение и развитие дополнительного образования в  сфере культуры Богучарского муниципального района»</t>
  </si>
  <si>
    <t>2.2.1.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</si>
  <si>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"Содействие сохранению дополнительного образования в сфере культуры"</t>
    </r>
  </si>
  <si>
    <t xml:space="preserve">Увеличение доли детей, привлекаемых к участию в творческих мероприятиях в общем числе детей.                                                                  </t>
  </si>
  <si>
    <t>2.2.2.</t>
  </si>
  <si>
    <t>Процент охвата детей образовательными услугами детской школы искусств.</t>
  </si>
  <si>
    <t>3.</t>
  </si>
  <si>
    <t>Муниципальная программа  "Развитие образования,физической культуры и спорта Богучарского муниципального района"</t>
  </si>
  <si>
    <t>3.1.</t>
  </si>
  <si>
    <t>Подпрограмма 1 "Развитие дошкольного, общего дополнительного образования и воспитания детей и молодежи"</t>
  </si>
  <si>
    <t>3.1.1.</t>
  </si>
  <si>
    <t>в том числе по мероприятиям:</t>
  </si>
  <si>
    <t>3.1.2.</t>
  </si>
  <si>
    <t>3.1.3.</t>
  </si>
  <si>
    <t>3.2.</t>
  </si>
  <si>
    <t>Доля детей охваченных организационным отдыхом и оздоровлением, в общем количестве детей школьного возраста,%</t>
  </si>
  <si>
    <t>3.2.1.</t>
  </si>
  <si>
    <t>3.2.2.</t>
  </si>
  <si>
    <t>3.2.3.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</si>
  <si>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"Мероприятия по организации отдыха и оздоровления детей и молодежи, а также развитию механизмов административной среды"</t>
    </r>
  </si>
  <si>
    <t>3.2.4.</t>
  </si>
  <si>
    <r>
      <rPr>
        <b/>
        <sz val="8"/>
        <rFont val="Times New Roman"/>
        <family val="1"/>
        <charset val="204"/>
      </rPr>
      <t>Основное мероприятие 4</t>
    </r>
    <r>
      <rPr>
        <sz val="8"/>
        <rFont val="Times New Roman"/>
        <family val="1"/>
        <charset val="204"/>
      </rPr>
      <t xml:space="preserve"> "Вовлечение молодежи в социальную практику гражданское образование и патриотическое воспитание,содействие формированию правовых,культурных и нравственных ценностей среди молодежи" </t>
    </r>
  </si>
  <si>
    <t>3.2.5.</t>
  </si>
  <si>
    <t>3.2.6.</t>
  </si>
  <si>
    <t>3.2.7.</t>
  </si>
  <si>
    <t>4.</t>
  </si>
  <si>
    <t>Индекс физического объема валового муниципального продукта % к пред. году</t>
  </si>
  <si>
    <t>Обьем   неналоговых доходов в консолидированный бюджет муниципального района, млн.рублей</t>
  </si>
  <si>
    <t>4.1.</t>
  </si>
  <si>
    <t>Подпрограмма 1 "Развитие и поддержка малого и среднего предпринимательства"</t>
  </si>
  <si>
    <r>
      <t xml:space="preserve"> Ч</t>
    </r>
    <r>
      <rPr>
        <sz val="8"/>
        <color indexed="8"/>
        <rFont val="Times New Roman"/>
        <family val="1"/>
        <charset val="204"/>
      </rPr>
      <t>исло субъектов малого и среднего предпринимательства в расчете на 1000 человек населения</t>
    </r>
  </si>
  <si>
    <t>4.1.1.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</si>
  <si>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"Информационная и консультационная поддержка субъектов малого и среднего предпринимательства"</t>
    </r>
  </si>
  <si>
    <t>4.1.2.</t>
  </si>
  <si>
    <t>4.2.</t>
  </si>
  <si>
    <t>Подпрограмма 2 "Управление муниципальным имуществом и земельными ресурсам"</t>
  </si>
  <si>
    <t>4.2.1.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</si>
  <si>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"Общие вопросы управления муниципальной собственностью"</t>
    </r>
  </si>
  <si>
    <t>4.2.2.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</si>
  <si>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"Управление земельными ресурсами"</t>
    </r>
  </si>
  <si>
    <t>4.2.3.</t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</si>
  <si>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"Работа с муниципальными учреждениями"</t>
    </r>
  </si>
  <si>
    <t>4.3.</t>
  </si>
  <si>
    <t>Подпрограмма 3 "Обеспечение доступным и комфортным жильем 
и коммунальными услугами населения"</t>
  </si>
  <si>
    <t>4.3.1.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</si>
  <si>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"Создание условий для обеспечения доступным и комфортным жильем населения Богучарского муниципального района"</t>
    </r>
  </si>
  <si>
    <t>4.3.2.</t>
  </si>
  <si>
    <t>4.4.</t>
  </si>
  <si>
    <t>4.4.1.</t>
  </si>
  <si>
    <t>4.4.2.</t>
  </si>
  <si>
    <t>4.5.</t>
  </si>
  <si>
    <t>4.5.1.</t>
  </si>
  <si>
    <t>4.5.2.</t>
  </si>
  <si>
    <t>4.5.3.</t>
  </si>
  <si>
    <t>Количество оказанных услуг</t>
  </si>
  <si>
    <t>Увеличение доли представленных (во всех форматах) зрителю музейных предметов основного фонда музея</t>
  </si>
  <si>
    <t>3.1.4</t>
  </si>
  <si>
    <r>
      <rPr>
        <b/>
        <sz val="8"/>
        <rFont val="Times New Roman"/>
        <family val="1"/>
        <charset val="204"/>
      </rPr>
      <t>Основное мероприятие 7</t>
    </r>
    <r>
      <rPr>
        <sz val="8"/>
        <rFont val="Times New Roman"/>
        <family val="1"/>
        <charset val="204"/>
      </rPr>
      <t xml:space="preserve"> "Иные мероприятия и расходы, направленные на реализацию подпрограммы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 </t>
    </r>
  </si>
  <si>
    <t>3.3</t>
  </si>
  <si>
    <t>3.3.1</t>
  </si>
  <si>
    <t>4.2.4.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</si>
  <si>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"Аренда муниципального имущества"</t>
    </r>
  </si>
  <si>
    <t>5.6.1</t>
  </si>
  <si>
    <t>5.6.2</t>
  </si>
  <si>
    <t>5.6.3</t>
  </si>
  <si>
    <t>5.6.4</t>
  </si>
  <si>
    <t>5.6.5</t>
  </si>
  <si>
    <t>Индекс производства продукции сельского хозяйства в хозяйствах всех категорий (в сопоставимых ценах)</t>
  </si>
  <si>
    <t>5.1.</t>
  </si>
  <si>
    <t>5.1.1.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</si>
  <si>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"Развитие подотрасли животноводства, переработки и реализации животноводческой продукции"</t>
    </r>
  </si>
  <si>
    <t>Индекс производства продукции животноводства (в сопоставимых ценах)</t>
  </si>
  <si>
    <t>5.1.2.</t>
  </si>
  <si>
    <r>
      <t xml:space="preserve"> </t>
    </r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"Повышение эффективности производства отраслей растениеводства"</t>
    </r>
  </si>
  <si>
    <t>Индекс производства продукции растениеводства (в сопоставимых ценах)</t>
  </si>
  <si>
    <t>5.1.3.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</si>
  <si>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 xml:space="preserve">"Развитие сельских территорий" </t>
    </r>
  </si>
  <si>
    <t>5.1.4.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</si>
  <si>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"Техническая и технологическая модернизация, инновационное развитие"</t>
    </r>
  </si>
  <si>
    <t>5.1.5.</t>
  </si>
  <si>
    <t>5.2.</t>
  </si>
  <si>
    <t>Подпрограмма 2 "Устойчивое развитие сельских территорий Богучарского муниципального района на 2014 - 2017 годы и на период до 2020 года"</t>
  </si>
  <si>
    <t>5.2.1.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</si>
  <si>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"Улучшение жилищных условий граждан, в том числе молодых семей и молодых специалистов, проживающих и работающих в сельской местности"</t>
    </r>
  </si>
  <si>
    <t>01.01.2019-31.12.2025</t>
  </si>
  <si>
    <t>Увеличение численности пользователей библиотек</t>
  </si>
  <si>
    <t>Увеличение числа посетителей библиотек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</si>
  <si>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</si>
  <si>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Подпрограмма 6 "Развитие сети автомобильных дорог общего пользования местного значения"</t>
  </si>
  <si>
    <t>Объем инвестиций в основной капитал (за исключением бюджетных средств), тыс.руб.</t>
  </si>
  <si>
    <t>Регистрация права собственности Богучарского муници-пального района на объекты недвижимого имущества</t>
  </si>
  <si>
    <t xml:space="preserve">Регистрация права собственности Богучарского муниципального района на земельные участки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</si>
  <si>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</si>
  <si>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5.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</si>
  <si>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"Сохранение и развитие традиционной народной культуры и любительского самодеятельного творчества"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</si>
  <si>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"Развитие библиотечного дела"</t>
    </r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</si>
  <si>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"Развитие музейного дела"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</si>
  <si>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"Финансовое обеспечение деятельности  муниципальных учреждений культуры"</t>
    </r>
  </si>
  <si>
    <r>
      <t>Основное мероприятие 5</t>
    </r>
    <r>
      <rPr>
        <sz val="8"/>
        <rFont val="Times New Roman"/>
        <family val="1"/>
        <charset val="204"/>
      </rPr>
      <t xml:space="preserve"> Софинансирование мероприятий Государственной программы Воронежской области "Доступная среда"</t>
    </r>
  </si>
  <si>
    <r>
      <t>Основное мероприятие 6</t>
    </r>
    <r>
      <rPr>
        <sz val="8"/>
        <rFont val="Times New Roman"/>
        <family val="1"/>
        <charset val="204"/>
      </rPr>
      <t xml:space="preserve"> Софинансирование мероприятий подпрограммы  "Этнокультурное развитие Воронежской области"</t>
    </r>
  </si>
  <si>
    <r>
      <t>Основное мероприятие 7</t>
    </r>
    <r>
      <rPr>
        <sz val="8"/>
        <rFont val="Times New Roman"/>
        <family val="1"/>
        <charset val="204"/>
      </rPr>
      <t xml:space="preserve"> Содействие сохранению  учреждений культуры (капитальный ремонт)</t>
    </r>
  </si>
  <si>
    <r>
      <rPr>
        <b/>
        <sz val="8"/>
        <rFont val="Times New Roman"/>
        <family val="1"/>
        <charset val="204"/>
      </rPr>
      <t xml:space="preserve">Основное мероприятие 8 </t>
    </r>
    <r>
      <rPr>
        <sz val="8"/>
        <rFont val="Times New Roman"/>
        <family val="1"/>
        <charset val="204"/>
      </rPr>
      <t xml:space="preserve">Модернизация  материально-технической базы учреждений культуры 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</si>
  <si>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"Культурная среда"</t>
    </r>
  </si>
  <si>
    <t>Основное мероприятие 4            "Иные мероприятия и расходы, направленные на реализацию подпрограммы «Развитие дошкольного, общего, дополнительного образования и воспитания детей и молодежи».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</si>
  <si>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"Охрана семьи и детства"</t>
    </r>
  </si>
  <si>
    <t>3.2.8.</t>
  </si>
  <si>
    <t>Подпрограмма 3 «Патриотическое воспитание детей и молодежи Богучарского муниципального района»</t>
  </si>
  <si>
    <r>
      <t xml:space="preserve">Основное мероприятие 1 </t>
    </r>
    <r>
      <rPr>
        <sz val="8"/>
        <rFont val="Times New Roman"/>
        <family val="1"/>
        <charset val="204"/>
      </rPr>
      <t>«Формирование у детей и молодежи высокого патриотического сознания».</t>
    </r>
  </si>
  <si>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Корректировка действующих и подготовка новых документов территориального планирования района и поселений и градостроительного зонирования поселений</t>
    </r>
  </si>
  <si>
    <t>Подпрограмма 4                  Создание условий для обеспечения качественными услугами ЖКХ населения Богучарского муниципального района, энергосбережение и повышение энергетической эффективности жилищно-коммунального комплекса</t>
  </si>
  <si>
    <r>
      <t xml:space="preserve">Основное мероприятие 1      </t>
    </r>
    <r>
      <rPr>
        <sz val="8"/>
        <rFont val="Times New Roman"/>
        <family val="1"/>
        <charset val="204"/>
      </rPr>
      <t>Создание объектов социального и производственного комплекса, в том числе, объектов общегражданского назначения и инфраструктуры</t>
    </r>
  </si>
  <si>
    <t>4.4.3.</t>
  </si>
  <si>
    <t>4.4.4.</t>
  </si>
  <si>
    <r>
      <t xml:space="preserve">Основное мероприятие 2      </t>
    </r>
    <r>
      <rPr>
        <sz val="8"/>
        <rFont val="Times New Roman"/>
        <family val="1"/>
        <charset val="204"/>
      </rPr>
      <t>Мероприятия по повышению энергоэффективности жилищно-коммунального комплекса</t>
    </r>
  </si>
  <si>
    <r>
      <rPr>
        <b/>
        <sz val="8"/>
        <rFont val="Times New Roman"/>
        <family val="1"/>
        <charset val="204"/>
      </rPr>
      <t xml:space="preserve">Основное мероприятие 3       </t>
    </r>
    <r>
      <rPr>
        <sz val="8"/>
        <rFont val="Times New Roman"/>
        <family val="1"/>
        <charset val="204"/>
      </rPr>
      <t>Приобретение коммунальной специализированной техники</t>
    </r>
  </si>
  <si>
    <r>
      <t xml:space="preserve">Основное мероприятие 4                </t>
    </r>
    <r>
      <rPr>
        <sz val="8"/>
        <rFont val="Times New Roman"/>
        <family val="1"/>
        <charset val="204"/>
      </rPr>
      <t>Обеспечение уличного освещения поселений Богучарского муниципального района</t>
    </r>
  </si>
  <si>
    <t>Подпрограмма 5                  "Охрана окружающей среды"</t>
  </si>
  <si>
    <r>
      <rPr>
        <b/>
        <sz val="8"/>
        <rFont val="Times New Roman"/>
        <family val="1"/>
        <charset val="204"/>
      </rPr>
      <t xml:space="preserve">Основное мероприятие 5" </t>
    </r>
    <r>
      <rPr>
        <sz val="8"/>
        <rFont val="Times New Roman"/>
        <family val="1"/>
        <charset val="204"/>
      </rPr>
      <t>Повышение безопасности дорожного движения на территории Богучарского муниципального района"</t>
    </r>
  </si>
  <si>
    <t>Муниципальная программа «Развитие сельского хозяйства, производства пищевых продуктов и инфраструктуры агропродовольственного рынка Богучарского муниципального района »</t>
  </si>
  <si>
    <t>Подпрограмма 1 "Развитие сельского хозяйства и социальной инфраструктуры села"</t>
  </si>
  <si>
    <t>Подпрограмма 2                 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</t>
  </si>
  <si>
    <t>Уровень исполнения утвержденных бюджетных назначений  на финансовое обеспечение деятельности подведомственных учреждений</t>
  </si>
  <si>
    <t>&gt;= 95</t>
  </si>
  <si>
    <t>Доля     детей и молодежи, выполнивших     нормативы Всероссийского  физкультурно-спортивного комплекса  «Готов  к  труду  и  обороне»  (ГТО),  в общей численности населения, принявшего участие в выполнении      нормативов  Всероссийского физкультурно-спортивного   комплекса   «Готов   к труду и обороне» (ГТО), %</t>
  </si>
  <si>
    <t>Количество      действующих  детских и молодежных    патриотических объединений, клубов, центров</t>
  </si>
  <si>
    <t>Количество   историко-патриотических,   героико-патриотических  и  военно-патриотических  музеев, созданных на базе образовательных организаций</t>
  </si>
  <si>
    <t>Увеличение количества и улучшение качества мероприятий патриотической направленности</t>
  </si>
  <si>
    <r>
      <t xml:space="preserve">Основное мероприятие 2    </t>
    </r>
    <r>
      <rPr>
        <sz val="8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</si>
  <si>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t>2019-2025</t>
  </si>
  <si>
    <t>2020-2025</t>
  </si>
  <si>
    <t>Создание новых рабочих мест с нарастающим итогом</t>
  </si>
  <si>
    <t>Количество молодых семей, улучшивших жилищные условия в отчетном году</t>
  </si>
  <si>
    <t>Оборот малых и средних предприятий на душу населения, тыс.руб.</t>
  </si>
  <si>
    <t>Неналоговые доходы в консолидированный бюджет Богучарского муниципальног района, млн.руб.</t>
  </si>
  <si>
    <t>Доля территориальных зон, сведения о границах которых внесены в ЕГРН, в общем количестве территориальных зон, установленных правилами землепользования и застройки на территории муниципального образования , %</t>
  </si>
  <si>
    <t>Уровень износа коммунальной инфраструктуры, %</t>
  </si>
  <si>
    <t>Доля протяженности освещенных частей улиц, проездов, набережных к их общей протяженности, %</t>
  </si>
  <si>
    <t>Повышение уровня технической обеспеченности муниципальных образований Богучарского муниципального района за счет приобретения коммунальной специализированной техники для вывоза твердых бытовых отходов, едениц.</t>
  </si>
  <si>
    <t>Доля обработанных отходов в общем количестве  образовавшихся твердых коммунальных отходов, %</t>
  </si>
  <si>
    <t>2.1.9.</t>
  </si>
  <si>
    <r>
      <rPr>
        <b/>
        <sz val="8"/>
        <rFont val="Times New Roman"/>
        <family val="1"/>
        <charset val="204"/>
      </rPr>
      <t xml:space="preserve">Основное мероприятие 9 </t>
    </r>
    <r>
      <rPr>
        <sz val="8"/>
        <rFont val="Times New Roman"/>
        <family val="1"/>
        <charset val="204"/>
      </rPr>
      <t>Федеральный проект "Культурная среда"</t>
    </r>
  </si>
  <si>
    <t>01.01.2020-31.12.2020</t>
  </si>
  <si>
    <t>Основное мероприятие 1 "Развитие дошкольного образования"</t>
  </si>
  <si>
    <t>3.1.1.1</t>
  </si>
  <si>
    <t>3.1.1.2</t>
  </si>
  <si>
    <t>3.1.1.3</t>
  </si>
  <si>
    <t>3.1.1.4</t>
  </si>
  <si>
    <t>3.1.1.5</t>
  </si>
  <si>
    <t>3.1.1.6</t>
  </si>
  <si>
    <t>Субвенции на обеспечение государственных гарантий реализации прав на получение общедоступного и бесплатного дошкольного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фондами"</t>
  </si>
  <si>
    <t>«Расходы на обеспечение деятельности (оказание услуг) муниципальных учреждений в области дошкольного, общего, дополнительного образования и воспитания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(детские сады, дошкольные группы при школах)».</t>
  </si>
  <si>
    <t>«Расходы на обеспечение деятельности (оказание услуг) муниципальных учреждений в области дошкольного, общего, дополнительного образования и воспитания (Закупка товаров, работ и услуг для обеспечения государственных (муниципальных) нужд) (детские сады, дошкольные группы при школах)»повышения квалификации"</t>
  </si>
  <si>
    <t>«Расходы на обеспечение деятельности (оказание услуг) муниципальных учреждений в области дошкольного, общего, дополнительного образования и воспитания (Иные бюджетные ассигнования) (детские сады, дошкольные группы при школах)».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</si>
  <si>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</si>
  <si>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</si>
  <si>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</si>
  <si>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</si>
  <si>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</si>
  <si>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</si>
  <si>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</si>
  <si>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</si>
  <si>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</si>
  <si>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</si>
  <si>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</si>
  <si>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</si>
  <si>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</si>
  <si>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«Расходы на материально-техническое оснащение муниципальных организаций (Закупка товаров, работ и услуг для обеспечения государственных (муниципальных) нужд)».</t>
  </si>
  <si>
    <t>«Субвенции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</si>
  <si>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«Субвенции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 (Закупка товаров, работ и услуг для обеспечения государственных (муниципальных) нужд)».</t>
  </si>
  <si>
    <t>«Мероприятия, направленные на содействие занятости населения (Закупка товаров, работ и услуг для обеспечения государственных (муниципальных) нужд)».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</si>
  <si>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(Закупка товаров, работ и услуг для обеспечения государственных (муниципальных) нужд)».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</si>
  <si>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(Иные бюджетные ассигнования)».</t>
  </si>
  <si>
    <t>«Расходы на обеспечение учащихся общеобразовательных учреждений молочной продукцией (Закупка товаров, работ и услуг для обеспечения государственных (муниципальных) нужд)»</t>
  </si>
  <si>
    <t>Расходы на реализацию мероприятий адресной программы капитального ремонта</t>
  </si>
  <si>
    <t>Основное мероприятие 2 "Развитие общего образования"</t>
  </si>
  <si>
    <t>Основное мероприятие 3 "Развитие дополнительного образования и воспитания детей и молодежи"</t>
  </si>
  <si>
    <t>3.1.3.1</t>
  </si>
  <si>
    <t>3.1.3.2</t>
  </si>
  <si>
    <t>3.1.3.3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</si>
  <si>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фондами).</t>
  </si>
  <si>
    <t>3.1.4.1</t>
  </si>
  <si>
    <t>3.2.1.1</t>
  </si>
  <si>
    <t>3.2.1.2</t>
  </si>
  <si>
    <t>3.2.1.3</t>
  </si>
  <si>
    <t>3.2.1.4</t>
  </si>
  <si>
    <t>«Выплата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населению)».</t>
  </si>
  <si>
    <t>«Осуществление отдельных государственных полномочий Воронежской области по обеспечению выплат приемной семье на содержание подопечных детей».</t>
  </si>
  <si>
    <t>«Осуществление отдельных государственных полномочий Воронежской области по обеспечению выплаты вознаграждения, причитающегося приемному родителю».</t>
  </si>
  <si>
    <t>«Субвенции на обеспечение выплат семьям опекунов на содержание подопечных детей (Социальное обеспечение и иные выплаты населению)».</t>
  </si>
  <si>
    <t>Основное мероприятие 2 "Организация и осуществление деятельности по опеке и попечительству"</t>
  </si>
  <si>
    <t>3.2.2.1</t>
  </si>
  <si>
    <t xml:space="preserve">«Осуществление отдельных государственных полномочий Воронежской области по организации и осуществлению деятельности по опеке и попечительству (Расходы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фондами)». </t>
  </si>
  <si>
    <t>3.2.2.2</t>
  </si>
  <si>
    <t>«Осуществление отдельных государственных полномочий Воронежской области по организации и осуществлению деятельности по опеке и попечительству (Закупка товаров, работ и услуг для обеспечения государственных (муниципальных) нужд)».</t>
  </si>
  <si>
    <t>3.2.5.1</t>
  </si>
  <si>
    <t>3.2.5.2</t>
  </si>
  <si>
    <t>3.2.5.3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</si>
  <si>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фондами)».</t>
  </si>
  <si>
    <t>«Расходы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нужд)».</t>
  </si>
  <si>
    <t>«Расходы на обеспечение деятельности (оказание услуг) муниципальных учреждений (иные расходы)».</t>
  </si>
  <si>
    <t>3.2.6.1</t>
  </si>
  <si>
    <t>3.2.6.2</t>
  </si>
  <si>
    <t>3.2.6.3</t>
  </si>
  <si>
    <t>3.2.6.4</t>
  </si>
  <si>
    <t>3.2.6.5</t>
  </si>
  <si>
    <t>3.2.6.6</t>
  </si>
  <si>
    <t xml:space="preserve">Основное мероприятие 6 "Финансовое обеспечение деятельности Муниципального казенного учреждения "Управление по образованию и молодежной политике Богучарского муниципального района" 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</si>
  <si>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(Отдел по учебно-методической работе)»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</si>
  <si>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(Отдел учета и отчетности)».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</si>
  <si>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(Отдел по хозяйственной работе)»</t>
  </si>
  <si>
    <t>«Расходы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 (Отдел по хозяйственной работе)».</t>
  </si>
  <si>
    <t>«Расходы на обеспечение деятельности (оказание услуг) муниципальных учреждений (Иные бюджетные ассигнования)(Отдел по хозяйственной работе)»</t>
  </si>
  <si>
    <t>3.2.7.1</t>
  </si>
  <si>
    <t>3.2.7.2</t>
  </si>
  <si>
    <t>3.2.7.3</t>
  </si>
  <si>
    <t>«Расходы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(МКОУ «Богучарский МУК № 1»)».</t>
  </si>
  <si>
    <t>«Расходы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 (МКОУ «Богучарский МУК № 1»)».</t>
  </si>
  <si>
    <t>«Расходы на обеспечение деятельности (оказание услуг) муниципальных учреждений (Иные бюджетные ассигнования) (МКОУ «Богучарский МУК № 1»)»</t>
  </si>
  <si>
    <t>3.2.8.1</t>
  </si>
  <si>
    <t>3.2.8.2</t>
  </si>
  <si>
    <t>3.2.8.3</t>
  </si>
  <si>
    <t>«Осуществление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 (Расходы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</si>
  <si>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«Осуществление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нужд)».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</si>
  <si>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"Обеспечение деятельности МКУ «Функциональный центр"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</si>
  <si>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Развитие рынка труда (кадрового потенциала) на сельских территориях</t>
    </r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</si>
  <si>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Создание и развитие инфраструктуры на сельских территориях</t>
    </r>
  </si>
  <si>
    <t>5.2.2.</t>
  </si>
  <si>
    <t>5.2.3.</t>
  </si>
  <si>
    <t>В срок , установленный</t>
  </si>
  <si>
    <t xml:space="preserve">Приказ финансового отдела  от 21.12.2018 № 100 "Об утверждении Порядка составления 
и ведения сводной бюджетной росписи 
районного бюджета и бюджетных росписей
главных распорядителей средств районного 
бюджета" 
</t>
  </si>
  <si>
    <t xml:space="preserve">Проведение публичных слушаний по годовому отчету об исполнении районного бюджетапо и по проекту районного бюджета на очередной финансовый год и плановый период </t>
  </si>
  <si>
    <t>≤80</t>
  </si>
  <si>
    <t>Число публикаций в электронных СМИ</t>
  </si>
  <si>
    <t>Количество рассмотренных протоколов об административных правонарушениях</t>
  </si>
  <si>
    <t>Количество созданных единых мест по принципу "Одного окна"</t>
  </si>
  <si>
    <t xml:space="preserve"> Количество заключенных соглашений с территориальными органами федеральных органов  государственной власти по Воронежской области, исполнительными органами государственной власти, органами местного самоуправления Богучарского муниципального  района Воронежской области, организациями, участвующими в предоставлении соответствующих государственных и муниципальных услуг.</t>
  </si>
  <si>
    <t>Обеспеченность детей дошкольного возраста местами в дошкольных образовательных организациях (количество мест на 1000 детей)</t>
  </si>
  <si>
    <t>Доля детей, охваченных образовательными программами дополнительного образования, в общей численности детей и молодежи в возрасте 5-18 лет.</t>
  </si>
  <si>
    <t>Доля детей в возрасте от 5 до 18 лет, получающих услуги дополнительного образования с использованием сертификата дополнительного образования;</t>
  </si>
  <si>
    <t>Работа оборонно-спортивного лагеря</t>
  </si>
  <si>
    <t>ИТОГО</t>
  </si>
  <si>
    <t xml:space="preserve"> план</t>
  </si>
  <si>
    <t>Ввод (приобретение)  жилья для граждан, проживающих на сельских территориях  м.кв</t>
  </si>
  <si>
    <t xml:space="preserve">Ввод (приобретение)  жилья для граждан, проживающих на сельских территориях </t>
  </si>
  <si>
    <t>Сокращение   числа молодых семей, нуждающихся в улучшении жилищных условий, в сельской местности (нарастающим итогом)</t>
  </si>
  <si>
    <t>Всего</t>
  </si>
  <si>
    <t>1.5.5.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</si>
  <si>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 xml:space="preserve">            Организация патрулирования мест массового отдыха населения на воде и в лесных массивах с целью обеспечения охраны общественного порядка и предупреждения чрезвычайных ситуаций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</si>
  <si>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Организация и проведение мероприятий по профилактике терроризма и экстремизма на территории Богучарского муниципального района, в том числе при проведении общественно политических, спортивных, культурных мероприятий в местах массового пребывания людей</t>
    </r>
  </si>
  <si>
    <r>
      <t>Основное мероприятие5</t>
    </r>
    <r>
      <rPr>
        <sz val="8"/>
        <rFont val="Times New Roman"/>
        <family val="1"/>
        <charset val="204"/>
      </rPr>
      <t xml:space="preserve"> Прочие расходы</t>
    </r>
  </si>
  <si>
    <t>До начала очередного финансового года</t>
  </si>
  <si>
    <t>Снижение количества гибели людей по отношению к предыдущему отчетному периоду</t>
  </si>
  <si>
    <t>4.1.3.</t>
  </si>
  <si>
    <r>
      <t xml:space="preserve">Основное мероприятие 3    </t>
    </r>
    <r>
      <rPr>
        <sz val="8"/>
        <rFont val="Times New Roman"/>
        <family val="1"/>
        <charset val="204"/>
      </rPr>
      <t>Поддержка и развитие пассажирских перевозок автомобильного транспорта</t>
    </r>
  </si>
  <si>
    <t>Количество маршрутов на маршрутной сети</t>
  </si>
  <si>
    <t xml:space="preserve">   </t>
  </si>
  <si>
    <t>3.1.1.7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</si>
  <si>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</si>
  <si>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</si>
  <si>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3.1.2.14</t>
  </si>
  <si>
    <t>Мероприятия по развитию сети общеобразовательных организаций Воронежской области</t>
  </si>
  <si>
    <t>3.1.3.4</t>
  </si>
  <si>
    <t>3.1.3.5</t>
  </si>
  <si>
    <t>3.1.3.6</t>
  </si>
  <si>
    <t>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(Богучарская спортивная школа)».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</si>
  <si>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(Закупка товаров, работ и услуг для обеспечения государственных (муниципальных) нужд) (Богучарская спортивная школа)».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</si>
  <si>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(Иные бюджетные ассигнования) (Богучарская спортивная школа)».</t>
  </si>
  <si>
    <t>3.1.4.2</t>
  </si>
  <si>
    <t>3.1.4.3</t>
  </si>
  <si>
    <t>3.1.4.4</t>
  </si>
  <si>
    <t>3.1.4.5</t>
  </si>
  <si>
    <t>3.1.4.6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</si>
  <si>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</si>
  <si>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Обеспечение образовательных организаций материально-технической базой для внедрения цифровой образовательной среды</t>
  </si>
  <si>
    <t>Мероприятия на софинансирование капитальных вложений в объекты муниципальной собственности</t>
  </si>
  <si>
    <t>«Единая субвенция для осуществления отдельных государственных полномочий по оказанию мер социальной поддержки семьям, взявшим на воспитание детей-сирот и детей, оставшихся без попечения родителей (Социальное обеспечение и иные выплаты населению)».</t>
  </si>
  <si>
    <t>3.2.1.5</t>
  </si>
  <si>
    <t>Отчет о ходе реализации муниципальных программ (финансирование программ) Богучарского муниципального района Воронежской области за 2022 года"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</si>
  <si>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  Обустройство площадок и установка контейнеров для сбора ТБО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</si>
  <si>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Ликвидация  накопленного вреда , причиненного окружающей среде</t>
    </r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</si>
  <si>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          Озеленение территории муниципального района</t>
    </r>
  </si>
  <si>
    <t>Основное мероприятие 1 Содержание автомобильных дорог общего пользования местного значения.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</si>
  <si>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Строительство автомобильных дорог общего пользования местного значения.</t>
    </r>
  </si>
  <si>
    <t xml:space="preserve"> Основное мероприятие 2 Капитальный ремонт автомобильных дорог общего пользования местного значения.</t>
  </si>
  <si>
    <t>Основное мероприятие 3 Ремонт автомобильных дорог общего пользования местного значения</t>
  </si>
  <si>
    <t>4661</t>
  </si>
  <si>
    <t>371072чел</t>
  </si>
  <si>
    <t>370686чел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</si>
  <si>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 (Социальное обеспечение и иные выплаты населению</t>
  </si>
  <si>
    <t>«Субвенции на обеспечение государственных гарантий реализации прав на получение общедоступного и бесплатного дошкольного образования (Закупка товаров, работ и услуг для обеспечения государственных (муниципальных) нужд)»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</si>
  <si>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фондами)».</t>
  </si>
  <si>
    <t>«Расходы на обеспечение деятельности (оказание услуг) муниципальных учреждений в области дошкольного, общего и дополнительного образования и воспитания (Социальное обеспечение и иные выплаты населению)»</t>
  </si>
  <si>
    <t>Реализация мероприятий по модернизации школьных систем образования.</t>
  </si>
  <si>
    <t>Региональный проект"Успех каждого ребенка"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</si>
  <si>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</si>
  <si>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3.2.3.1</t>
  </si>
  <si>
    <t>3.2.3.2</t>
  </si>
  <si>
    <t>3.2.3.3</t>
  </si>
  <si>
    <t>«Мероприятия по организации отдыха и оздоровления детей и молодежи (Закупка товаров, работ и услуг для обеспечения государственных (муниципальных) нужд)»</t>
  </si>
  <si>
    <t>«Расходы на оздоровление детей (Закупка товаров, работ и услуг для обеспечения государственных (муниципальных) нужд)»</t>
  </si>
  <si>
    <t>«Мероприятия по организации отдыха детей в каникулярное время (Социальное обеспечение и иные выплаты населению)».</t>
  </si>
  <si>
    <t>3.2.4.1</t>
  </si>
  <si>
    <t>«Мероприятия в области молодежной политики (Закупка товаров, работ и услуг для обеспечения государственных (муниципальных) нужд)».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</si>
  <si>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 xml:space="preserve">"Развитие физической культуры и спорта" </t>
    </r>
  </si>
  <si>
    <t>3.2.6.7</t>
  </si>
  <si>
    <t>Расходы на обеспечение функций органов местного самоуправления</t>
  </si>
  <si>
    <t>«Мероприятия, направленные на содействие занятости населения (Закупка товаров, работ и услуг для обеспечения государственных (муниципальных) нужд) (МКОУ «Богучарский МУК № 1»)»</t>
  </si>
  <si>
    <t>3.2.7.4</t>
  </si>
  <si>
    <t>3.2.9.</t>
  </si>
  <si>
    <t>Основное мероприятие 8      «Профилактика правонарушений на территории Богучарского муниципального района»</t>
  </si>
  <si>
    <t>Основное мероприятие 9     Региональный проект"Социальная активность"</t>
  </si>
  <si>
    <t>23</t>
  </si>
  <si>
    <t>16</t>
  </si>
  <si>
    <t>48</t>
  </si>
  <si>
    <t>3500</t>
  </si>
  <si>
    <t>Индекс физического объема инвестиций в основной капитал сельского хозяйства</t>
  </si>
  <si>
    <t>Рентабельность сельскохозяйственных организаций (с учетом субсидий)</t>
  </si>
  <si>
    <t>1.1.5.</t>
  </si>
  <si>
    <t>1.1.6.</t>
  </si>
  <si>
    <r>
      <rPr>
        <b/>
        <sz val="8"/>
        <rFont val="Times New Roman"/>
        <family val="1"/>
        <charset val="204"/>
      </rPr>
      <t xml:space="preserve">Основное мероприятие 6 </t>
    </r>
    <r>
      <rPr>
        <sz val="8"/>
        <rFont val="Times New Roman"/>
        <family val="1"/>
        <charset val="204"/>
      </rPr>
      <t>"Финансовое обеспечение деятельности подведомственных учреждений"</t>
    </r>
  </si>
  <si>
    <t xml:space="preserve">  0/ (1 435 186,8 - 370 443,5 (субвенции))*100=0</t>
  </si>
  <si>
    <t>да,    до 15 ноября 2022 года</t>
  </si>
  <si>
    <t>Постаноление администрации Богучарского муниципального района Воронежской области от 18.04.2022 №246 " О проведении публичных слушаний"  по вопросу об исполнении бюджета Богучарского муниципального района за 2021 год.</t>
  </si>
  <si>
    <t xml:space="preserve">Заключение №4  от 12.05.2022 о результатах  публичных слушаний по обсуждению вопроса  "Об исполнении бюджета Богучарского муниципального района за 2021 год"            Постановление администрации Богучарского муниципального района  от 15.11.2022 № 766 "О проведении публичных слушаний" назначенных на 1412.2022  по воросу "О проекте бюджета Богучарского района на 2023 год и на плановый период 2024 и 2025 годов" </t>
  </si>
  <si>
    <t xml:space="preserve"> Число  включенных в  резерв муниципальных служащих. (чел)</t>
  </si>
  <si>
    <t xml:space="preserve">  Число муниципальных служащих, прошедших обучение. (чел)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</si>
</sst>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164" formatCode="0.0"/>
    <numFmt numFmtId="165" formatCode="0.0%"/>
    <numFmt numFmtId="166" formatCode="#,##0.0"/>
    <numFmt numFmtId="167" formatCode="0.000"/>
    <numFmt numFmtId="168" formatCode="#,##0.000"/>
  </numFmts>
  <fonts count="2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</font>
    <font>
      <b/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6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2" fillId="0" borderId="0"/>
  </cellStyleXfs>
  <cellXfs count="63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9" fillId="4" borderId="9" xfId="0" applyNumberFormat="1" applyFont="1" applyFill="1" applyBorder="1" applyAlignment="1">
      <alignment horizontal="center" vertical="center" wrapText="1"/>
    </xf>
    <xf numFmtId="165" fontId="11" fillId="4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1" fillId="5" borderId="1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2" borderId="9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1" fontId="14" fillId="4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right" wrapText="1"/>
    </xf>
    <xf numFmtId="164" fontId="9" fillId="2" borderId="9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1" fontId="14" fillId="2" borderId="9" xfId="0" applyNumberFormat="1" applyFont="1" applyFill="1" applyBorder="1" applyAlignment="1">
      <alignment horizontal="right" wrapText="1"/>
    </xf>
    <xf numFmtId="1" fontId="14" fillId="0" borderId="9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1" fontId="11" fillId="2" borderId="9" xfId="0" applyNumberFormat="1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0" fillId="0" borderId="0" xfId="0" applyFont="1"/>
    <xf numFmtId="0" fontId="0" fillId="0" borderId="1" xfId="0" applyBorder="1"/>
    <xf numFmtId="4" fontId="11" fillId="2" borderId="3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wrapText="1"/>
    </xf>
    <xf numFmtId="2" fontId="9" fillId="2" borderId="11" xfId="0" applyNumberFormat="1" applyFont="1" applyFill="1" applyBorder="1" applyAlignment="1">
      <alignment horizontal="right" wrapText="1"/>
    </xf>
    <xf numFmtId="1" fontId="9" fillId="2" borderId="11" xfId="0" applyNumberFormat="1" applyFont="1" applyFill="1" applyBorder="1" applyAlignment="1">
      <alignment horizontal="right" wrapText="1"/>
    </xf>
    <xf numFmtId="0" fontId="11" fillId="0" borderId="3" xfId="0" applyFont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" fontId="14" fillId="2" borderId="11" xfId="0" applyNumberFormat="1" applyFont="1" applyFill="1" applyBorder="1" applyAlignment="1">
      <alignment horizontal="center" wrapText="1"/>
    </xf>
    <xf numFmtId="164" fontId="9" fillId="2" borderId="11" xfId="0" applyNumberFormat="1" applyFont="1" applyFill="1" applyBorder="1" applyAlignment="1">
      <alignment horizontal="right" wrapText="1"/>
    </xf>
    <xf numFmtId="164" fontId="9" fillId="2" borderId="8" xfId="0" applyNumberFormat="1" applyFont="1" applyFill="1" applyBorder="1" applyAlignment="1">
      <alignment horizontal="right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7" fontId="9" fillId="2" borderId="12" xfId="0" applyNumberFormat="1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167" fontId="11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1" fontId="14" fillId="0" borderId="9" xfId="0" applyNumberFormat="1" applyFont="1" applyFill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2" fontId="11" fillId="0" borderId="8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left" vertical="center" wrapText="1"/>
    </xf>
    <xf numFmtId="49" fontId="11" fillId="0" borderId="3" xfId="0" quotePrefix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4" fontId="21" fillId="0" borderId="1" xfId="0" applyNumberFormat="1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0" fontId="12" fillId="2" borderId="3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4" fontId="12" fillId="0" borderId="3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2" fontId="11" fillId="0" borderId="3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quotePrefix="1" applyFont="1" applyBorder="1" applyAlignment="1">
      <alignment horizontal="left" wrapText="1"/>
    </xf>
    <xf numFmtId="0" fontId="11" fillId="0" borderId="1" xfId="0" quotePrefix="1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0" fontId="11" fillId="4" borderId="8" xfId="0" applyNumberFormat="1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2" fontId="23" fillId="0" borderId="1" xfId="0" applyNumberFormat="1" applyFont="1" applyFill="1" applyBorder="1"/>
    <xf numFmtId="3" fontId="2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 applyProtection="1">
      <alignment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11" fillId="0" borderId="3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2" fontId="9" fillId="4" borderId="8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center" vertical="center" wrapText="1"/>
    </xf>
    <xf numFmtId="4" fontId="11" fillId="0" borderId="5" xfId="1" applyNumberFormat="1" applyFont="1" applyFill="1" applyBorder="1" applyAlignment="1">
      <alignment horizontal="center" vertical="center" wrapText="1"/>
    </xf>
    <xf numFmtId="4" fontId="11" fillId="0" borderId="8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Fill="1" applyBorder="1" applyAlignment="1">
      <alignment horizontal="center" vertical="center" wrapText="1"/>
    </xf>
    <xf numFmtId="166" fontId="11" fillId="0" borderId="8" xfId="1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66" fontId="11" fillId="0" borderId="5" xfId="1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166" fontId="13" fillId="2" borderId="3" xfId="0" applyNumberFormat="1" applyFont="1" applyFill="1" applyBorder="1" applyAlignment="1" applyProtection="1">
      <alignment horizontal="center" vertical="center" wrapText="1"/>
    </xf>
    <xf numFmtId="166" fontId="13" fillId="2" borderId="5" xfId="0" applyNumberFormat="1" applyFont="1" applyFill="1" applyBorder="1" applyAlignment="1" applyProtection="1">
      <alignment horizontal="center" vertical="center" wrapText="1"/>
    </xf>
    <xf numFmtId="166" fontId="13" fillId="2" borderId="8" xfId="0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center" vertical="center" wrapText="1"/>
    </xf>
    <xf numFmtId="3" fontId="11" fillId="2" borderId="1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10" fontId="14" fillId="2" borderId="3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3"/>
  <sheetViews>
    <sheetView workbookViewId="0">
      <pane ySplit="10" topLeftCell="A219" activePane="bottomLeft" state="frozen"/>
      <selection pane="bottomLeft" activeCell="D9" sqref="D9"/>
    </sheetView>
  </sheetViews>
  <sheetFormatPr defaultRowHeight="15"/>
  <cols>
    <col min="1" max="1" width="6.7109375" customWidth="1"/>
    <col min="2" max="2" width="20.7109375" customWidth="1"/>
    <col min="4" max="4" width="11.5703125" bestFit="1" customWidth="1"/>
    <col min="5" max="5" width="9.85546875" customWidth="1"/>
    <col min="6" max="6" width="10.28515625" bestFit="1" customWidth="1"/>
    <col min="7" max="7" width="9.5703125" bestFit="1" customWidth="1"/>
    <col min="8" max="8" width="10" bestFit="1" customWidth="1"/>
    <col min="9" max="9" width="10.28515625" bestFit="1" customWidth="1"/>
    <col min="10" max="11" width="11.5703125" bestFit="1" customWidth="1"/>
    <col min="12" max="12" width="10.140625" customWidth="1"/>
    <col min="13" max="13" width="9.5703125" bestFit="1" customWidth="1"/>
    <col min="14" max="14" width="11.85546875" bestFit="1" customWidth="1"/>
    <col min="15" max="15" width="17.5703125" customWidth="1"/>
    <col min="16" max="16" width="10.42578125" bestFit="1" customWidth="1"/>
    <col min="17" max="17" width="9.42578125" bestFit="1" customWidth="1"/>
    <col min="18" max="18" width="10.28515625" bestFit="1" customWidth="1"/>
  </cols>
  <sheetData>
    <row r="1" spans="1:18">
      <c r="A1" s="600" t="s">
        <v>367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</row>
    <row r="2" spans="1:18">
      <c r="A2" s="602" t="s">
        <v>2</v>
      </c>
      <c r="B2" s="604" t="s">
        <v>3</v>
      </c>
      <c r="C2" s="607" t="s">
        <v>1</v>
      </c>
      <c r="D2" s="609" t="s">
        <v>4</v>
      </c>
      <c r="E2" s="603"/>
      <c r="F2" s="603"/>
      <c r="G2" s="603"/>
      <c r="H2" s="603"/>
      <c r="I2" s="603"/>
      <c r="J2" s="603"/>
      <c r="K2" s="603"/>
      <c r="L2" s="603"/>
      <c r="M2" s="603"/>
      <c r="N2" s="607" t="s">
        <v>5</v>
      </c>
      <c r="O2" s="607" t="s">
        <v>6</v>
      </c>
      <c r="P2" s="607" t="s">
        <v>7</v>
      </c>
      <c r="Q2" s="607" t="s">
        <v>8</v>
      </c>
      <c r="R2" s="607" t="s">
        <v>9</v>
      </c>
    </row>
    <row r="3" spans="1:18">
      <c r="A3" s="602"/>
      <c r="B3" s="605"/>
      <c r="C3" s="608"/>
      <c r="D3" s="609" t="s">
        <v>10</v>
      </c>
      <c r="E3" s="603"/>
      <c r="F3" s="611" t="s">
        <v>11</v>
      </c>
      <c r="G3" s="612"/>
      <c r="H3" s="612"/>
      <c r="I3" s="612"/>
      <c r="J3" s="612"/>
      <c r="K3" s="612"/>
      <c r="L3" s="612"/>
      <c r="M3" s="613"/>
      <c r="N3" s="610"/>
      <c r="O3" s="608"/>
      <c r="P3" s="608"/>
      <c r="Q3" s="608"/>
      <c r="R3" s="608"/>
    </row>
    <row r="4" spans="1:18">
      <c r="A4" s="602"/>
      <c r="B4" s="605"/>
      <c r="C4" s="608"/>
      <c r="D4" s="603"/>
      <c r="E4" s="603"/>
      <c r="F4" s="614" t="s">
        <v>12</v>
      </c>
      <c r="G4" s="615"/>
      <c r="H4" s="614" t="s">
        <v>13</v>
      </c>
      <c r="I4" s="615"/>
      <c r="J4" s="614" t="s">
        <v>14</v>
      </c>
      <c r="K4" s="615"/>
      <c r="L4" s="614" t="s">
        <v>15</v>
      </c>
      <c r="M4" s="615"/>
      <c r="N4" s="610"/>
      <c r="O4" s="608"/>
      <c r="P4" s="608"/>
      <c r="Q4" s="608"/>
      <c r="R4" s="608"/>
    </row>
    <row r="5" spans="1:18">
      <c r="A5" s="603"/>
      <c r="B5" s="606"/>
      <c r="C5" s="606"/>
      <c r="D5" s="3" t="s">
        <v>16</v>
      </c>
      <c r="E5" s="4" t="s">
        <v>17</v>
      </c>
      <c r="F5" s="3" t="s">
        <v>16</v>
      </c>
      <c r="G5" s="4" t="s">
        <v>17</v>
      </c>
      <c r="H5" s="3" t="s">
        <v>16</v>
      </c>
      <c r="I5" s="4" t="s">
        <v>17</v>
      </c>
      <c r="J5" s="3" t="s">
        <v>16</v>
      </c>
      <c r="K5" s="4" t="s">
        <v>17</v>
      </c>
      <c r="L5" s="3" t="s">
        <v>16</v>
      </c>
      <c r="M5" s="4" t="s">
        <v>17</v>
      </c>
      <c r="N5" s="606"/>
      <c r="O5" s="606"/>
      <c r="P5" s="606"/>
      <c r="Q5" s="606"/>
      <c r="R5" s="606"/>
    </row>
    <row r="6" spans="1:18">
      <c r="A6" s="51">
        <v>1</v>
      </c>
      <c r="B6" s="78">
        <v>2</v>
      </c>
      <c r="C6" s="78">
        <v>3</v>
      </c>
      <c r="D6" s="78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79">
        <v>15</v>
      </c>
      <c r="P6" s="79">
        <v>16</v>
      </c>
      <c r="Q6" s="79">
        <v>17</v>
      </c>
      <c r="R6" s="79">
        <v>18</v>
      </c>
    </row>
    <row r="7" spans="1:18">
      <c r="A7" s="80"/>
      <c r="B7" s="5" t="s">
        <v>18</v>
      </c>
      <c r="C7" s="5"/>
      <c r="D7" s="218">
        <f t="shared" ref="D7:M7" si="0">D9+D43+D75+D163+D221</f>
        <v>1332912.6500000001</v>
      </c>
      <c r="E7" s="218">
        <f t="shared" si="0"/>
        <v>1577022.2789999999</v>
      </c>
      <c r="F7" s="218">
        <f t="shared" si="0"/>
        <v>128603.84</v>
      </c>
      <c r="G7" s="218">
        <f t="shared" si="0"/>
        <v>113758.03</v>
      </c>
      <c r="H7" s="218">
        <f t="shared" si="0"/>
        <v>594623.86</v>
      </c>
      <c r="I7" s="218">
        <f t="shared" si="0"/>
        <v>812306.62899999996</v>
      </c>
      <c r="J7" s="218">
        <f t="shared" si="0"/>
        <v>539859.69999999995</v>
      </c>
      <c r="K7" s="218">
        <f t="shared" si="0"/>
        <v>584756.54</v>
      </c>
      <c r="L7" s="218">
        <f t="shared" si="0"/>
        <v>69825.25</v>
      </c>
      <c r="M7" s="218">
        <f t="shared" si="0"/>
        <v>66201.08</v>
      </c>
      <c r="N7" s="218">
        <f>E7/D7*100</f>
        <v>118.31400047107361</v>
      </c>
      <c r="O7" s="80"/>
      <c r="P7" s="80"/>
      <c r="Q7" s="80"/>
      <c r="R7" s="80"/>
    </row>
    <row r="8" spans="1:18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60" customHeight="1">
      <c r="A9" s="178" t="s">
        <v>19</v>
      </c>
      <c r="B9" s="6" t="s">
        <v>20</v>
      </c>
      <c r="C9" s="326" t="s">
        <v>218</v>
      </c>
      <c r="D9" s="7">
        <f t="shared" ref="D9:M9" si="1">D11+D24+D30+D33+D35</f>
        <v>227452.10000000003</v>
      </c>
      <c r="E9" s="206">
        <f t="shared" si="1"/>
        <v>227385.40000000002</v>
      </c>
      <c r="F9" s="336">
        <f t="shared" si="1"/>
        <v>37014.700000000004</v>
      </c>
      <c r="G9" s="336">
        <f t="shared" si="1"/>
        <v>36972.9</v>
      </c>
      <c r="H9" s="7">
        <f t="shared" si="1"/>
        <v>3567</v>
      </c>
      <c r="I9" s="206">
        <f t="shared" si="1"/>
        <v>3566.8</v>
      </c>
      <c r="J9" s="7">
        <f t="shared" si="1"/>
        <v>186870.40000000002</v>
      </c>
      <c r="K9" s="206">
        <f t="shared" si="1"/>
        <v>186845.7</v>
      </c>
      <c r="L9" s="206">
        <f t="shared" si="1"/>
        <v>0</v>
      </c>
      <c r="M9" s="206">
        <f t="shared" si="1"/>
        <v>0</v>
      </c>
      <c r="N9" s="7">
        <f>E9/D9*100</f>
        <v>99.970675144349059</v>
      </c>
      <c r="O9" s="82"/>
      <c r="P9" s="82"/>
      <c r="Q9" s="82"/>
      <c r="R9" s="82"/>
    </row>
    <row r="10" spans="1:18">
      <c r="A10" s="497" t="s">
        <v>21</v>
      </c>
      <c r="B10" s="498"/>
      <c r="C10" s="499"/>
      <c r="D10" s="8"/>
      <c r="E10" s="49"/>
      <c r="F10" s="41"/>
      <c r="G10" s="49"/>
      <c r="H10" s="41"/>
      <c r="I10" s="49"/>
      <c r="J10" s="41"/>
      <c r="K10" s="49"/>
      <c r="L10" s="41"/>
      <c r="M10" s="49"/>
      <c r="N10" s="63"/>
      <c r="O10" s="63"/>
      <c r="P10" s="63"/>
      <c r="Q10" s="63"/>
      <c r="R10" s="63"/>
    </row>
    <row r="11" spans="1:18" ht="207" customHeight="1">
      <c r="A11" s="274" t="s">
        <v>22</v>
      </c>
      <c r="B11" s="277" t="s">
        <v>23</v>
      </c>
      <c r="C11" s="272"/>
      <c r="D11" s="270">
        <f>F11+H11+J11+L11</f>
        <v>90464.2</v>
      </c>
      <c r="E11" s="270">
        <f>G11+I11+K11+M11</f>
        <v>90455.4</v>
      </c>
      <c r="F11" s="270">
        <f>F13+F14+F16+F17+F22+F23</f>
        <v>0</v>
      </c>
      <c r="G11" s="396">
        <f t="shared" ref="G11:M11" si="2">G13+G14+G16+G17+G22+G23</f>
        <v>0</v>
      </c>
      <c r="H11" s="396">
        <f t="shared" si="2"/>
        <v>1321</v>
      </c>
      <c r="I11" s="396">
        <f t="shared" si="2"/>
        <v>1320.8</v>
      </c>
      <c r="J11" s="396">
        <f t="shared" si="2"/>
        <v>89143.2</v>
      </c>
      <c r="K11" s="396">
        <f t="shared" si="2"/>
        <v>89134.599999999991</v>
      </c>
      <c r="L11" s="396">
        <f t="shared" si="2"/>
        <v>0</v>
      </c>
      <c r="M11" s="396">
        <f t="shared" si="2"/>
        <v>0</v>
      </c>
      <c r="N11" s="270">
        <f>E11/D11*100</f>
        <v>99.990272395046873</v>
      </c>
      <c r="O11" s="282"/>
      <c r="P11" s="20"/>
      <c r="Q11" s="281"/>
      <c r="R11" s="17"/>
    </row>
    <row r="12" spans="1:18">
      <c r="A12" s="510" t="s">
        <v>27</v>
      </c>
      <c r="B12" s="511"/>
      <c r="C12" s="512"/>
      <c r="D12" s="10"/>
      <c r="E12" s="83"/>
      <c r="F12" s="10"/>
      <c r="G12" s="83"/>
      <c r="H12" s="10"/>
      <c r="I12" s="83"/>
      <c r="J12" s="10"/>
      <c r="K12" s="83"/>
      <c r="L12" s="10"/>
      <c r="M12" s="83"/>
      <c r="N12" s="84"/>
      <c r="O12" s="222"/>
      <c r="P12" s="63"/>
      <c r="Q12" s="63"/>
      <c r="R12" s="63"/>
    </row>
    <row r="13" spans="1:18" ht="123.75">
      <c r="A13" s="273" t="s">
        <v>28</v>
      </c>
      <c r="B13" s="269" t="s">
        <v>29</v>
      </c>
      <c r="C13" s="269"/>
      <c r="D13" s="278">
        <f>F13+H13+J13+L13</f>
        <v>0</v>
      </c>
      <c r="E13" s="278">
        <f>G13+I13+K13+M13</f>
        <v>0</v>
      </c>
      <c r="F13" s="283">
        <v>0</v>
      </c>
      <c r="G13" s="283">
        <v>0</v>
      </c>
      <c r="H13" s="283">
        <v>0</v>
      </c>
      <c r="I13" s="283">
        <v>0</v>
      </c>
      <c r="J13" s="278">
        <v>0</v>
      </c>
      <c r="K13" s="278">
        <v>0</v>
      </c>
      <c r="L13" s="278">
        <v>0</v>
      </c>
      <c r="M13" s="278">
        <v>0</v>
      </c>
      <c r="N13" s="279"/>
      <c r="O13" s="282" t="s">
        <v>25</v>
      </c>
      <c r="P13" s="20" t="s">
        <v>26</v>
      </c>
      <c r="Q13" s="281" t="s">
        <v>410</v>
      </c>
      <c r="R13" s="17">
        <v>100</v>
      </c>
    </row>
    <row r="14" spans="1:18" ht="192">
      <c r="A14" s="472" t="s">
        <v>30</v>
      </c>
      <c r="B14" s="472" t="s">
        <v>31</v>
      </c>
      <c r="C14" s="472"/>
      <c r="D14" s="464">
        <f t="shared" ref="D14:E17" si="3">F14+H14+J14+L14</f>
        <v>18729</v>
      </c>
      <c r="E14" s="464">
        <f t="shared" si="3"/>
        <v>18729</v>
      </c>
      <c r="F14" s="462">
        <v>0</v>
      </c>
      <c r="G14" s="462">
        <v>0</v>
      </c>
      <c r="H14" s="462">
        <v>0</v>
      </c>
      <c r="I14" s="462">
        <v>0</v>
      </c>
      <c r="J14" s="464">
        <v>18729</v>
      </c>
      <c r="K14" s="464">
        <v>18729</v>
      </c>
      <c r="L14" s="470">
        <v>0</v>
      </c>
      <c r="M14" s="470">
        <v>0</v>
      </c>
      <c r="N14" s="410">
        <f>E14/D14*100</f>
        <v>100</v>
      </c>
      <c r="O14" s="284" t="s">
        <v>47</v>
      </c>
      <c r="P14" s="271" t="s">
        <v>33</v>
      </c>
      <c r="Q14" s="285" t="s">
        <v>318</v>
      </c>
      <c r="R14" s="223">
        <v>100</v>
      </c>
    </row>
    <row r="15" spans="1:18" ht="135">
      <c r="A15" s="474"/>
      <c r="B15" s="474"/>
      <c r="C15" s="474"/>
      <c r="D15" s="465"/>
      <c r="E15" s="465"/>
      <c r="F15" s="463"/>
      <c r="G15" s="463"/>
      <c r="H15" s="463"/>
      <c r="I15" s="463"/>
      <c r="J15" s="465"/>
      <c r="K15" s="465"/>
      <c r="L15" s="471"/>
      <c r="M15" s="471"/>
      <c r="N15" s="411"/>
      <c r="O15" s="134" t="s">
        <v>32</v>
      </c>
      <c r="P15" s="271" t="s">
        <v>33</v>
      </c>
      <c r="Q15" s="285" t="s">
        <v>318</v>
      </c>
      <c r="R15" s="286">
        <v>100</v>
      </c>
    </row>
    <row r="16" spans="1:18" ht="112.5">
      <c r="A16" s="11" t="s">
        <v>34</v>
      </c>
      <c r="B16" s="104" t="s">
        <v>35</v>
      </c>
      <c r="C16" s="12" t="s">
        <v>24</v>
      </c>
      <c r="D16" s="13">
        <f t="shared" si="3"/>
        <v>51248</v>
      </c>
      <c r="E16" s="13">
        <f t="shared" si="3"/>
        <v>51248</v>
      </c>
      <c r="F16" s="239">
        <v>0</v>
      </c>
      <c r="G16" s="239">
        <v>0</v>
      </c>
      <c r="H16" s="239">
        <v>0</v>
      </c>
      <c r="I16" s="239">
        <v>0</v>
      </c>
      <c r="J16" s="16">
        <v>51248</v>
      </c>
      <c r="K16" s="16">
        <v>51248</v>
      </c>
      <c r="L16" s="280">
        <v>0</v>
      </c>
      <c r="M16" s="280">
        <v>0</v>
      </c>
      <c r="N16" s="219">
        <f>E16/D16*100</f>
        <v>100</v>
      </c>
      <c r="O16" s="18" t="s">
        <v>36</v>
      </c>
      <c r="P16" s="17" t="s">
        <v>37</v>
      </c>
      <c r="Q16" s="45">
        <v>0.02</v>
      </c>
      <c r="R16" s="46">
        <v>100</v>
      </c>
    </row>
    <row r="17" spans="1:19" ht="66.75" customHeight="1">
      <c r="A17" s="472" t="s">
        <v>38</v>
      </c>
      <c r="B17" s="472" t="s">
        <v>39</v>
      </c>
      <c r="C17" s="472"/>
      <c r="D17" s="464">
        <f t="shared" si="3"/>
        <v>9431.7000000000007</v>
      </c>
      <c r="E17" s="464">
        <f t="shared" si="3"/>
        <v>9431.7000000000007</v>
      </c>
      <c r="F17" s="462">
        <v>0</v>
      </c>
      <c r="G17" s="462">
        <v>0</v>
      </c>
      <c r="H17" s="462">
        <v>0</v>
      </c>
      <c r="I17" s="462">
        <v>0</v>
      </c>
      <c r="J17" s="467">
        <v>9431.7000000000007</v>
      </c>
      <c r="K17" s="467">
        <v>9431.7000000000007</v>
      </c>
      <c r="L17" s="470">
        <v>0</v>
      </c>
      <c r="M17" s="470">
        <v>0</v>
      </c>
      <c r="N17" s="477">
        <f>E17/D17*100</f>
        <v>100</v>
      </c>
      <c r="O17" s="276" t="s">
        <v>41</v>
      </c>
      <c r="P17" s="287" t="s">
        <v>42</v>
      </c>
      <c r="Q17" s="402" t="s">
        <v>411</v>
      </c>
      <c r="R17" s="223">
        <v>100</v>
      </c>
    </row>
    <row r="18" spans="1:19" ht="183.75" customHeight="1">
      <c r="A18" s="473"/>
      <c r="B18" s="473"/>
      <c r="C18" s="473"/>
      <c r="D18" s="475"/>
      <c r="E18" s="475"/>
      <c r="F18" s="466"/>
      <c r="G18" s="466"/>
      <c r="H18" s="466"/>
      <c r="I18" s="466"/>
      <c r="J18" s="468"/>
      <c r="K18" s="468"/>
      <c r="L18" s="476"/>
      <c r="M18" s="476"/>
      <c r="N18" s="478"/>
      <c r="O18" s="276" t="s">
        <v>43</v>
      </c>
      <c r="P18" s="288" t="s">
        <v>340</v>
      </c>
      <c r="Q18" s="405" t="s">
        <v>319</v>
      </c>
      <c r="R18" s="223">
        <v>100</v>
      </c>
    </row>
    <row r="19" spans="1:19" ht="152.25" customHeight="1">
      <c r="A19" s="473"/>
      <c r="B19" s="473"/>
      <c r="C19" s="473"/>
      <c r="D19" s="475"/>
      <c r="E19" s="475"/>
      <c r="F19" s="466"/>
      <c r="G19" s="466"/>
      <c r="H19" s="466"/>
      <c r="I19" s="466"/>
      <c r="J19" s="468"/>
      <c r="K19" s="468"/>
      <c r="L19" s="476"/>
      <c r="M19" s="476"/>
      <c r="N19" s="478"/>
      <c r="O19" s="289" t="s">
        <v>44</v>
      </c>
      <c r="P19" s="289" t="s">
        <v>340</v>
      </c>
      <c r="Q19" s="290">
        <v>44190</v>
      </c>
      <c r="R19" s="242">
        <v>100</v>
      </c>
    </row>
    <row r="20" spans="1:19" ht="148.5">
      <c r="A20" s="473"/>
      <c r="B20" s="473"/>
      <c r="C20" s="473"/>
      <c r="D20" s="475"/>
      <c r="E20" s="475"/>
      <c r="F20" s="466"/>
      <c r="G20" s="466"/>
      <c r="H20" s="466"/>
      <c r="I20" s="466"/>
      <c r="J20" s="468"/>
      <c r="K20" s="468"/>
      <c r="L20" s="476"/>
      <c r="M20" s="476"/>
      <c r="N20" s="478"/>
      <c r="O20" s="292" t="s">
        <v>45</v>
      </c>
      <c r="P20" s="293" t="s">
        <v>46</v>
      </c>
      <c r="Q20" s="406" t="s">
        <v>412</v>
      </c>
      <c r="R20" s="242">
        <v>100</v>
      </c>
    </row>
    <row r="21" spans="1:19" ht="388.5">
      <c r="A21" s="474"/>
      <c r="B21" s="474"/>
      <c r="C21" s="474"/>
      <c r="D21" s="465"/>
      <c r="E21" s="465"/>
      <c r="F21" s="463"/>
      <c r="G21" s="463"/>
      <c r="H21" s="463"/>
      <c r="I21" s="463"/>
      <c r="J21" s="469"/>
      <c r="K21" s="469"/>
      <c r="L21" s="471"/>
      <c r="M21" s="471"/>
      <c r="N21" s="479"/>
      <c r="O21" s="291" t="s">
        <v>320</v>
      </c>
      <c r="P21" s="291" t="s">
        <v>42</v>
      </c>
      <c r="Q21" s="407" t="s">
        <v>413</v>
      </c>
      <c r="R21" s="242">
        <v>100</v>
      </c>
    </row>
    <row r="22" spans="1:19" ht="89.25">
      <c r="A22" s="398" t="s">
        <v>407</v>
      </c>
      <c r="B22" s="294" t="s">
        <v>40</v>
      </c>
      <c r="C22" s="295"/>
      <c r="D22" s="296">
        <f t="shared" ref="D22" si="4">F22+H22+J22+L22</f>
        <v>1321</v>
      </c>
      <c r="E22" s="296">
        <f t="shared" ref="E22" si="5">G22+I22+K22+M22</f>
        <v>1320.8</v>
      </c>
      <c r="F22" s="296">
        <v>0</v>
      </c>
      <c r="G22" s="296">
        <v>0</v>
      </c>
      <c r="H22" s="296">
        <v>1321</v>
      </c>
      <c r="I22" s="296">
        <v>1320.8</v>
      </c>
      <c r="J22" s="296">
        <v>0</v>
      </c>
      <c r="K22" s="296">
        <v>0</v>
      </c>
      <c r="L22" s="296">
        <v>0</v>
      </c>
      <c r="M22" s="296">
        <v>0</v>
      </c>
      <c r="N22" s="341">
        <f>E22/D22*100</f>
        <v>99.984859954579861</v>
      </c>
      <c r="O22" s="108" t="s">
        <v>48</v>
      </c>
      <c r="P22" s="275" t="s">
        <v>321</v>
      </c>
      <c r="Q22" s="223">
        <v>100</v>
      </c>
      <c r="R22" s="223">
        <v>100</v>
      </c>
    </row>
    <row r="23" spans="1:19" ht="55.5">
      <c r="A23" s="397" t="s">
        <v>408</v>
      </c>
      <c r="B23" s="294" t="s">
        <v>409</v>
      </c>
      <c r="C23" s="404"/>
      <c r="D23" s="296">
        <f t="shared" ref="D23" si="6">F23+H23+J23+L23</f>
        <v>9734.5</v>
      </c>
      <c r="E23" s="296">
        <f t="shared" ref="E23" si="7">G23+I23+K23+M23</f>
        <v>9725.9</v>
      </c>
      <c r="F23" s="296">
        <v>0</v>
      </c>
      <c r="G23" s="296">
        <v>0</v>
      </c>
      <c r="H23" s="296">
        <v>0</v>
      </c>
      <c r="I23" s="296">
        <v>0</v>
      </c>
      <c r="J23" s="296">
        <v>9734.5</v>
      </c>
      <c r="K23" s="296">
        <v>9725.9</v>
      </c>
      <c r="L23" s="296">
        <v>0</v>
      </c>
      <c r="M23" s="296">
        <v>0</v>
      </c>
      <c r="N23" s="341">
        <f>E23/D23*100</f>
        <v>99.911654424983297</v>
      </c>
      <c r="O23" s="108"/>
      <c r="P23" s="256"/>
      <c r="Q23" s="223"/>
      <c r="R23" s="223"/>
    </row>
    <row r="24" spans="1:19" ht="23.25">
      <c r="A24" s="472" t="s">
        <v>49</v>
      </c>
      <c r="B24" s="445" t="s">
        <v>50</v>
      </c>
      <c r="C24" s="533"/>
      <c r="D24" s="412">
        <f>F24+H24+J24+L24</f>
        <v>55745</v>
      </c>
      <c r="E24" s="412">
        <f>G24+I24+K24+M24</f>
        <v>55728.9</v>
      </c>
      <c r="F24" s="412">
        <v>0</v>
      </c>
      <c r="G24" s="412">
        <v>0</v>
      </c>
      <c r="H24" s="412">
        <v>1170</v>
      </c>
      <c r="I24" s="412">
        <v>1170</v>
      </c>
      <c r="J24" s="412">
        <v>54575</v>
      </c>
      <c r="K24" s="412">
        <v>54558.9</v>
      </c>
      <c r="L24" s="412">
        <v>0</v>
      </c>
      <c r="M24" s="412">
        <v>0</v>
      </c>
      <c r="N24" s="421">
        <f>E24/D24*100</f>
        <v>99.971118485962876</v>
      </c>
      <c r="O24" s="297" t="s">
        <v>322</v>
      </c>
      <c r="P24" s="17">
        <v>490</v>
      </c>
      <c r="Q24" s="17">
        <v>490</v>
      </c>
      <c r="R24" s="17">
        <v>100</v>
      </c>
    </row>
    <row r="25" spans="1:19" ht="45.75">
      <c r="A25" s="473"/>
      <c r="B25" s="596"/>
      <c r="C25" s="598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297" t="s">
        <v>51</v>
      </c>
      <c r="P25" s="17">
        <v>76</v>
      </c>
      <c r="Q25" s="17">
        <v>76</v>
      </c>
      <c r="R25" s="17">
        <v>100</v>
      </c>
    </row>
    <row r="26" spans="1:19" ht="34.5">
      <c r="A26" s="473"/>
      <c r="B26" s="596"/>
      <c r="C26" s="598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298" t="s">
        <v>414</v>
      </c>
      <c r="P26" s="15">
        <v>5</v>
      </c>
      <c r="Q26" s="223">
        <v>7</v>
      </c>
      <c r="R26" s="223">
        <v>140</v>
      </c>
    </row>
    <row r="27" spans="1:19" ht="45.75">
      <c r="A27" s="473"/>
      <c r="B27" s="596"/>
      <c r="C27" s="598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297" t="s">
        <v>415</v>
      </c>
      <c r="P27" s="301">
        <v>20</v>
      </c>
      <c r="Q27" s="223">
        <v>20</v>
      </c>
      <c r="R27" s="342">
        <v>100</v>
      </c>
      <c r="S27" s="344"/>
    </row>
    <row r="28" spans="1:19">
      <c r="A28" s="473"/>
      <c r="B28" s="596"/>
      <c r="C28" s="598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299" t="s">
        <v>52</v>
      </c>
      <c r="P28" s="301">
        <v>750</v>
      </c>
      <c r="Q28" s="223">
        <v>859</v>
      </c>
      <c r="R28" s="223">
        <v>115</v>
      </c>
    </row>
    <row r="29" spans="1:19" ht="57">
      <c r="A29" s="474"/>
      <c r="B29" s="597"/>
      <c r="C29" s="599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300" t="s">
        <v>323</v>
      </c>
      <c r="P29" s="302">
        <v>9</v>
      </c>
      <c r="Q29" s="223">
        <v>9</v>
      </c>
      <c r="R29" s="223">
        <v>100</v>
      </c>
    </row>
    <row r="30" spans="1:19" ht="45">
      <c r="A30" s="472" t="s">
        <v>53</v>
      </c>
      <c r="B30" s="445" t="s">
        <v>54</v>
      </c>
      <c r="C30" s="627"/>
      <c r="D30" s="412">
        <f>F30+H30+J30+L30</f>
        <v>319.2</v>
      </c>
      <c r="E30" s="412">
        <f>G30+I30+K30+M30</f>
        <v>319.2</v>
      </c>
      <c r="F30" s="412">
        <v>0</v>
      </c>
      <c r="G30" s="412">
        <v>0</v>
      </c>
      <c r="H30" s="412">
        <v>0</v>
      </c>
      <c r="I30" s="412">
        <v>0</v>
      </c>
      <c r="J30" s="412">
        <v>319.2</v>
      </c>
      <c r="K30" s="412">
        <v>319.2</v>
      </c>
      <c r="L30" s="412">
        <v>0</v>
      </c>
      <c r="M30" s="412">
        <v>0</v>
      </c>
      <c r="N30" s="412">
        <f>E30/D30*100</f>
        <v>100</v>
      </c>
      <c r="O30" s="303" t="s">
        <v>324</v>
      </c>
      <c r="P30" s="304">
        <v>14</v>
      </c>
      <c r="Q30" s="223">
        <v>14</v>
      </c>
      <c r="R30" s="305">
        <v>100</v>
      </c>
    </row>
    <row r="31" spans="1:19" ht="22.5" customHeight="1">
      <c r="A31" s="473"/>
      <c r="B31" s="446"/>
      <c r="C31" s="598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303" t="s">
        <v>144</v>
      </c>
      <c r="P31" s="304">
        <v>43200</v>
      </c>
      <c r="Q31" s="304">
        <v>43245</v>
      </c>
      <c r="R31" s="342">
        <f t="shared" ref="R31" si="8">Q31/P31*100</f>
        <v>100.10416666666666</v>
      </c>
    </row>
    <row r="32" spans="1:19" ht="99.75" customHeight="1">
      <c r="A32" s="474"/>
      <c r="B32" s="447"/>
      <c r="C32" s="599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134" t="s">
        <v>325</v>
      </c>
      <c r="P32" s="223">
        <v>1</v>
      </c>
      <c r="Q32" s="223">
        <v>1</v>
      </c>
      <c r="R32" s="223">
        <v>100</v>
      </c>
    </row>
    <row r="33" spans="1:19" ht="135">
      <c r="A33" s="474" t="s">
        <v>55</v>
      </c>
      <c r="B33" s="446" t="s">
        <v>56</v>
      </c>
      <c r="C33" s="534"/>
      <c r="D33" s="421">
        <f t="shared" ref="D33:E33" si="9">F33+H33+J33+L33</f>
        <v>19896.2</v>
      </c>
      <c r="E33" s="421">
        <f t="shared" si="9"/>
        <v>19896.2</v>
      </c>
      <c r="F33" s="421">
        <v>59.8</v>
      </c>
      <c r="G33" s="421">
        <v>59.8</v>
      </c>
      <c r="H33" s="421">
        <v>976</v>
      </c>
      <c r="I33" s="421">
        <v>976</v>
      </c>
      <c r="J33" s="421">
        <v>18860.400000000001</v>
      </c>
      <c r="K33" s="421">
        <v>18860.400000000001</v>
      </c>
      <c r="L33" s="421">
        <v>0</v>
      </c>
      <c r="M33" s="421">
        <v>0</v>
      </c>
      <c r="N33" s="421">
        <f>E33/D33*100</f>
        <v>100</v>
      </c>
      <c r="O33" s="241" t="s">
        <v>57</v>
      </c>
      <c r="P33" s="19">
        <v>100</v>
      </c>
      <c r="Q33" s="232">
        <v>100</v>
      </c>
      <c r="R33" s="28">
        <f t="shared" ref="R33" si="10">Q33/P33*100</f>
        <v>100</v>
      </c>
    </row>
    <row r="34" spans="1:19" ht="90.75">
      <c r="A34" s="594"/>
      <c r="B34" s="595"/>
      <c r="C34" s="584"/>
      <c r="D34" s="591"/>
      <c r="E34" s="591"/>
      <c r="F34" s="413"/>
      <c r="G34" s="413"/>
      <c r="H34" s="413"/>
      <c r="I34" s="413"/>
      <c r="J34" s="591"/>
      <c r="K34" s="591"/>
      <c r="L34" s="591"/>
      <c r="M34" s="591"/>
      <c r="N34" s="591"/>
      <c r="O34" s="225" t="s">
        <v>211</v>
      </c>
      <c r="P34" s="230" t="s">
        <v>212</v>
      </c>
      <c r="Q34" s="230">
        <v>100</v>
      </c>
      <c r="R34" s="242">
        <v>100</v>
      </c>
    </row>
    <row r="35" spans="1:19" ht="110.25" customHeight="1">
      <c r="A35" s="11" t="s">
        <v>58</v>
      </c>
      <c r="B35" s="105" t="s">
        <v>59</v>
      </c>
      <c r="C35" s="26"/>
      <c r="D35" s="23">
        <f>F35+H35+J35+L35</f>
        <v>61027.5</v>
      </c>
      <c r="E35" s="23">
        <f>G35+I35+K35+M35</f>
        <v>60985.7</v>
      </c>
      <c r="F35" s="23">
        <f>F37+F38+F39+F40+F41</f>
        <v>36954.9</v>
      </c>
      <c r="G35" s="23">
        <f t="shared" ref="G35:M35" si="11">G37+G38+G39+G40+G41</f>
        <v>36913.1</v>
      </c>
      <c r="H35" s="23">
        <f t="shared" si="11"/>
        <v>100</v>
      </c>
      <c r="I35" s="23">
        <f t="shared" si="11"/>
        <v>100</v>
      </c>
      <c r="J35" s="23">
        <f t="shared" si="11"/>
        <v>23972.600000000002</v>
      </c>
      <c r="K35" s="23">
        <f t="shared" si="11"/>
        <v>23972.600000000002</v>
      </c>
      <c r="L35" s="23">
        <f t="shared" si="11"/>
        <v>0</v>
      </c>
      <c r="M35" s="23">
        <f t="shared" si="11"/>
        <v>0</v>
      </c>
      <c r="N35" s="23">
        <f>E35/D35*100</f>
        <v>99.931506288148782</v>
      </c>
      <c r="O35" s="220"/>
      <c r="P35" s="20"/>
      <c r="Q35" s="20"/>
      <c r="R35" s="20"/>
    </row>
    <row r="36" spans="1:19">
      <c r="A36" s="559" t="s">
        <v>27</v>
      </c>
      <c r="B36" s="559"/>
      <c r="C36" s="559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9"/>
      <c r="Q36" s="49"/>
      <c r="R36" s="49"/>
    </row>
    <row r="37" spans="1:19" ht="78">
      <c r="A37" s="14" t="s">
        <v>60</v>
      </c>
      <c r="B37" s="18" t="s">
        <v>61</v>
      </c>
      <c r="C37" s="11"/>
      <c r="D37" s="27">
        <f>F37+H37+J37+L37</f>
        <v>100</v>
      </c>
      <c r="E37" s="27">
        <f>SUM(G37+I37+K37+M37)</f>
        <v>100</v>
      </c>
      <c r="F37" s="27">
        <v>0</v>
      </c>
      <c r="G37" s="27">
        <v>0</v>
      </c>
      <c r="H37" s="27">
        <v>100</v>
      </c>
      <c r="I37" s="27">
        <v>100</v>
      </c>
      <c r="J37" s="27">
        <v>0</v>
      </c>
      <c r="K37" s="27">
        <v>0</v>
      </c>
      <c r="L37" s="27">
        <v>0</v>
      </c>
      <c r="M37" s="27">
        <v>0</v>
      </c>
      <c r="N37" s="27">
        <f>E37/D37*100</f>
        <v>100</v>
      </c>
      <c r="O37" s="109"/>
      <c r="P37" s="223"/>
      <c r="Q37" s="224"/>
      <c r="R37" s="224"/>
    </row>
    <row r="38" spans="1:19" ht="190.5">
      <c r="A38" s="11" t="s">
        <v>62</v>
      </c>
      <c r="B38" s="104" t="s">
        <v>63</v>
      </c>
      <c r="C38" s="12"/>
      <c r="D38" s="27">
        <f>F38+H38+J38+L38</f>
        <v>3422.2</v>
      </c>
      <c r="E38" s="27">
        <f>G38+I38+K38+M38</f>
        <v>3422.2</v>
      </c>
      <c r="F38" s="27">
        <v>0</v>
      </c>
      <c r="G38" s="27">
        <v>0</v>
      </c>
      <c r="H38" s="27">
        <v>0</v>
      </c>
      <c r="I38" s="27">
        <v>0</v>
      </c>
      <c r="J38" s="221">
        <v>3422.2</v>
      </c>
      <c r="K38" s="27">
        <v>3422.2</v>
      </c>
      <c r="L38" s="27">
        <v>0</v>
      </c>
      <c r="M38" s="27">
        <v>0</v>
      </c>
      <c r="N38" s="27">
        <f>E38/D38*100</f>
        <v>100</v>
      </c>
      <c r="O38" s="109" t="s">
        <v>341</v>
      </c>
      <c r="P38" s="17">
        <v>3</v>
      </c>
      <c r="Q38" s="28">
        <v>3</v>
      </c>
      <c r="R38" s="21">
        <v>100</v>
      </c>
    </row>
    <row r="39" spans="1:19" ht="112.5">
      <c r="A39" s="338" t="s">
        <v>64</v>
      </c>
      <c r="B39" s="337" t="s">
        <v>337</v>
      </c>
      <c r="C39" s="335"/>
      <c r="D39" s="340">
        <f>F39+H39+J39+L39</f>
        <v>0</v>
      </c>
      <c r="E39" s="340">
        <f>G39+I39+K39+M39</f>
        <v>0</v>
      </c>
      <c r="F39" s="340">
        <v>0</v>
      </c>
      <c r="G39" s="340">
        <v>0</v>
      </c>
      <c r="H39" s="340">
        <v>0</v>
      </c>
      <c r="I39" s="340">
        <v>0</v>
      </c>
      <c r="J39" s="399">
        <v>0</v>
      </c>
      <c r="K39" s="399">
        <v>0</v>
      </c>
      <c r="L39" s="340">
        <v>0</v>
      </c>
      <c r="M39" s="340">
        <v>0</v>
      </c>
      <c r="N39" s="340" t="e">
        <f>E39/D39*100</f>
        <v>#DIV/0!</v>
      </c>
      <c r="O39" s="122" t="s">
        <v>65</v>
      </c>
      <c r="P39" s="17">
        <v>9</v>
      </c>
      <c r="Q39" s="28">
        <v>10</v>
      </c>
      <c r="R39" s="28">
        <f t="shared" ref="R39" si="12">Q39/P39*100</f>
        <v>111.11111111111111</v>
      </c>
    </row>
    <row r="40" spans="1:19" ht="145.5">
      <c r="A40" s="338" t="s">
        <v>66</v>
      </c>
      <c r="B40" s="337" t="s">
        <v>338</v>
      </c>
      <c r="C40" s="12"/>
      <c r="D40" s="27">
        <f>F40+H40+J40+L40</f>
        <v>0</v>
      </c>
      <c r="E40" s="27">
        <f>G40+I40+K40+M40</f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 t="e">
        <f>E40/D40*100</f>
        <v>#DIV/0!</v>
      </c>
      <c r="O40" s="18"/>
      <c r="P40" s="17"/>
      <c r="Q40" s="17"/>
      <c r="R40" s="21"/>
    </row>
    <row r="41" spans="1:19" ht="22.5">
      <c r="A41" s="338" t="s">
        <v>336</v>
      </c>
      <c r="B41" s="339" t="s">
        <v>339</v>
      </c>
      <c r="C41" s="12"/>
      <c r="D41" s="27">
        <f>F41+H41+J41+L41</f>
        <v>57505.3</v>
      </c>
      <c r="E41" s="27">
        <f>G41+I41+K41+M41</f>
        <v>57463.5</v>
      </c>
      <c r="F41" s="27">
        <v>36954.9</v>
      </c>
      <c r="G41" s="27">
        <v>36913.1</v>
      </c>
      <c r="H41" s="27">
        <v>0</v>
      </c>
      <c r="I41" s="27">
        <v>0</v>
      </c>
      <c r="J41" s="29">
        <v>20550.400000000001</v>
      </c>
      <c r="K41" s="29">
        <v>20550.400000000001</v>
      </c>
      <c r="L41" s="27">
        <v>0</v>
      </c>
      <c r="M41" s="27">
        <v>0</v>
      </c>
      <c r="N41" s="205">
        <f>E41/D41*100</f>
        <v>99.927311047851248</v>
      </c>
      <c r="O41" s="18"/>
      <c r="P41" s="17"/>
      <c r="Q41" s="17"/>
      <c r="R41" s="21"/>
    </row>
    <row r="42" spans="1:19">
      <c r="A42" s="559" t="s">
        <v>27</v>
      </c>
      <c r="B42" s="559"/>
      <c r="C42" s="559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10"/>
      <c r="O42" s="10"/>
      <c r="P42" s="8"/>
      <c r="Q42" s="8"/>
      <c r="R42" s="63"/>
    </row>
    <row r="43" spans="1:19" ht="56.25">
      <c r="A43" s="592" t="s">
        <v>67</v>
      </c>
      <c r="B43" s="592" t="s">
        <v>68</v>
      </c>
      <c r="C43" s="593" t="s">
        <v>174</v>
      </c>
      <c r="D43" s="460">
        <f t="shared" ref="D43:M43" si="13">D50+D69</f>
        <v>136674</v>
      </c>
      <c r="E43" s="460">
        <f t="shared" si="13"/>
        <v>151178</v>
      </c>
      <c r="F43" s="460">
        <f t="shared" si="13"/>
        <v>151</v>
      </c>
      <c r="G43" s="460">
        <f t="shared" si="13"/>
        <v>151</v>
      </c>
      <c r="H43" s="460">
        <f t="shared" si="13"/>
        <v>41025</v>
      </c>
      <c r="I43" s="460">
        <f t="shared" si="13"/>
        <v>42004</v>
      </c>
      <c r="J43" s="460">
        <f t="shared" si="13"/>
        <v>95498</v>
      </c>
      <c r="K43" s="460">
        <f t="shared" si="13"/>
        <v>109023</v>
      </c>
      <c r="L43" s="454">
        <f t="shared" si="13"/>
        <v>0</v>
      </c>
      <c r="M43" s="454">
        <f t="shared" si="13"/>
        <v>0</v>
      </c>
      <c r="N43" s="457">
        <f>E43/D43*100</f>
        <v>110.61211349634898</v>
      </c>
      <c r="O43" s="119" t="s">
        <v>69</v>
      </c>
      <c r="P43" s="35" t="s">
        <v>376</v>
      </c>
      <c r="Q43" s="35" t="s">
        <v>377</v>
      </c>
      <c r="R43" s="35">
        <v>0.999</v>
      </c>
    </row>
    <row r="44" spans="1:19" ht="67.5">
      <c r="A44" s="517"/>
      <c r="B44" s="517"/>
      <c r="C44" s="517"/>
      <c r="D44" s="423"/>
      <c r="E44" s="423"/>
      <c r="F44" s="423"/>
      <c r="G44" s="423"/>
      <c r="H44" s="423"/>
      <c r="I44" s="423"/>
      <c r="J44" s="423"/>
      <c r="K44" s="423"/>
      <c r="L44" s="455"/>
      <c r="M44" s="455"/>
      <c r="N44" s="458"/>
      <c r="O44" s="120" t="s">
        <v>70</v>
      </c>
      <c r="P44" s="343" t="s">
        <v>375</v>
      </c>
      <c r="Q44" s="39">
        <v>46.61</v>
      </c>
      <c r="R44" s="37">
        <v>1</v>
      </c>
    </row>
    <row r="45" spans="1:19" ht="56.25">
      <c r="A45" s="517"/>
      <c r="B45" s="517"/>
      <c r="C45" s="517"/>
      <c r="D45" s="423"/>
      <c r="E45" s="423"/>
      <c r="F45" s="423"/>
      <c r="G45" s="423"/>
      <c r="H45" s="423"/>
      <c r="I45" s="423"/>
      <c r="J45" s="423"/>
      <c r="K45" s="423"/>
      <c r="L45" s="455"/>
      <c r="M45" s="455"/>
      <c r="N45" s="458"/>
      <c r="O45" s="120" t="s">
        <v>71</v>
      </c>
      <c r="P45" s="38">
        <v>282</v>
      </c>
      <c r="Q45" s="38">
        <v>468</v>
      </c>
      <c r="R45" s="39">
        <v>1.66</v>
      </c>
    </row>
    <row r="46" spans="1:19" ht="33.75">
      <c r="A46" s="517"/>
      <c r="B46" s="517"/>
      <c r="C46" s="517"/>
      <c r="D46" s="423"/>
      <c r="E46" s="423"/>
      <c r="F46" s="423"/>
      <c r="G46" s="423"/>
      <c r="H46" s="423"/>
      <c r="I46" s="423"/>
      <c r="J46" s="423"/>
      <c r="K46" s="423"/>
      <c r="L46" s="455"/>
      <c r="M46" s="455"/>
      <c r="N46" s="458"/>
      <c r="O46" s="120" t="s">
        <v>72</v>
      </c>
      <c r="P46" s="39" t="s">
        <v>73</v>
      </c>
      <c r="Q46" s="39" t="s">
        <v>73</v>
      </c>
      <c r="R46" s="39">
        <v>1</v>
      </c>
    </row>
    <row r="47" spans="1:19" ht="56.25">
      <c r="A47" s="517"/>
      <c r="B47" s="517"/>
      <c r="C47" s="517"/>
      <c r="D47" s="423"/>
      <c r="E47" s="423"/>
      <c r="F47" s="423"/>
      <c r="G47" s="423"/>
      <c r="H47" s="423"/>
      <c r="I47" s="423"/>
      <c r="J47" s="423"/>
      <c r="K47" s="423"/>
      <c r="L47" s="455"/>
      <c r="M47" s="455"/>
      <c r="N47" s="458"/>
      <c r="O47" s="121" t="s">
        <v>74</v>
      </c>
      <c r="P47" s="40">
        <v>600</v>
      </c>
      <c r="Q47" s="40">
        <v>513</v>
      </c>
      <c r="R47" s="35">
        <v>0.85499999999999998</v>
      </c>
      <c r="S47" s="344"/>
    </row>
    <row r="48" spans="1:19" ht="45">
      <c r="A48" s="517"/>
      <c r="B48" s="517"/>
      <c r="C48" s="517"/>
      <c r="D48" s="459"/>
      <c r="E48" s="459"/>
      <c r="F48" s="459"/>
      <c r="G48" s="459"/>
      <c r="H48" s="459"/>
      <c r="I48" s="459"/>
      <c r="J48" s="459"/>
      <c r="K48" s="459"/>
      <c r="L48" s="456"/>
      <c r="M48" s="456"/>
      <c r="N48" s="459"/>
      <c r="O48" s="121" t="s">
        <v>75</v>
      </c>
      <c r="P48" s="35">
        <v>0.161</v>
      </c>
      <c r="Q48" s="35">
        <v>0.14510000000000001</v>
      </c>
      <c r="R48" s="35">
        <v>0.90100000000000002</v>
      </c>
      <c r="S48" s="344"/>
    </row>
    <row r="49" spans="1:18">
      <c r="A49" s="461" t="s">
        <v>21</v>
      </c>
      <c r="B49" s="461"/>
      <c r="C49" s="461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3"/>
      <c r="Q49" s="53"/>
      <c r="R49" s="53"/>
    </row>
    <row r="50" spans="1:18">
      <c r="A50" s="586" t="s">
        <v>76</v>
      </c>
      <c r="B50" s="492" t="s">
        <v>77</v>
      </c>
      <c r="C50" s="533" t="s">
        <v>231</v>
      </c>
      <c r="D50" s="412">
        <f t="shared" ref="D50:E50" si="14">D54+D55+D56+D60+D63+D66+D67+D68</f>
        <v>114471</v>
      </c>
      <c r="E50" s="412">
        <f t="shared" si="14"/>
        <v>121820</v>
      </c>
      <c r="F50" s="412">
        <f>F54+F55+F56+F60+F63+F66+F67+F68</f>
        <v>151</v>
      </c>
      <c r="G50" s="412">
        <f>G54+G55+G56+G60+G63+G66+G67+G68</f>
        <v>151</v>
      </c>
      <c r="H50" s="412">
        <f t="shared" ref="H50:M50" si="15">H54+H55+H56+H60+H63+H66+H67+H68</f>
        <v>41025</v>
      </c>
      <c r="I50" s="412">
        <f t="shared" si="15"/>
        <v>41274</v>
      </c>
      <c r="J50" s="412">
        <f t="shared" si="15"/>
        <v>73295</v>
      </c>
      <c r="K50" s="412">
        <f t="shared" si="15"/>
        <v>80395</v>
      </c>
      <c r="L50" s="412">
        <f t="shared" si="15"/>
        <v>0</v>
      </c>
      <c r="M50" s="412">
        <f t="shared" si="15"/>
        <v>0</v>
      </c>
      <c r="N50" s="414">
        <f>E50/D50*100</f>
        <v>106.41996662910256</v>
      </c>
      <c r="O50" s="410"/>
      <c r="P50" s="583"/>
      <c r="Q50" s="583"/>
      <c r="R50" s="585"/>
    </row>
    <row r="51" spans="1:18">
      <c r="A51" s="587"/>
      <c r="B51" s="584"/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9"/>
      <c r="O51" s="581"/>
      <c r="P51" s="584"/>
      <c r="Q51" s="584"/>
      <c r="R51" s="584"/>
    </row>
    <row r="52" spans="1:18" ht="71.25" customHeight="1">
      <c r="A52" s="588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90"/>
      <c r="O52" s="582"/>
      <c r="P52" s="558"/>
      <c r="Q52" s="558"/>
      <c r="R52" s="558"/>
    </row>
    <row r="53" spans="1:18">
      <c r="A53" s="510" t="s">
        <v>27</v>
      </c>
      <c r="B53" s="511"/>
      <c r="C53" s="512"/>
      <c r="D53" s="87"/>
      <c r="E53" s="79"/>
      <c r="F53" s="79"/>
      <c r="G53" s="79"/>
      <c r="H53" s="79"/>
      <c r="I53" s="79"/>
      <c r="J53" s="79"/>
      <c r="K53" s="79"/>
      <c r="L53" s="79"/>
      <c r="M53" s="79"/>
      <c r="N53" s="14"/>
      <c r="O53" s="14"/>
      <c r="P53" s="20"/>
      <c r="Q53" s="20"/>
      <c r="R53" s="20"/>
    </row>
    <row r="54" spans="1:18" ht="57.75" customHeight="1">
      <c r="A54" s="533" t="s">
        <v>78</v>
      </c>
      <c r="B54" s="625" t="s">
        <v>184</v>
      </c>
      <c r="C54" s="533" t="s">
        <v>231</v>
      </c>
      <c r="D54" s="412">
        <f t="shared" ref="D54" si="16">F54+H54+J54+L54</f>
        <v>53767</v>
      </c>
      <c r="E54" s="412">
        <f t="shared" ref="E54" si="17">G54+I54+K54+M54</f>
        <v>60626</v>
      </c>
      <c r="F54" s="452">
        <v>0</v>
      </c>
      <c r="G54" s="452">
        <v>0</v>
      </c>
      <c r="H54" s="452">
        <v>0</v>
      </c>
      <c r="I54" s="452">
        <v>861</v>
      </c>
      <c r="J54" s="452">
        <v>53767</v>
      </c>
      <c r="K54" s="452">
        <v>59765</v>
      </c>
      <c r="L54" s="452">
        <v>0</v>
      </c>
      <c r="M54" s="452">
        <v>0</v>
      </c>
      <c r="N54" s="568">
        <f>E54/D54*100</f>
        <v>112.75689549351833</v>
      </c>
      <c r="O54" s="117" t="s">
        <v>69</v>
      </c>
      <c r="P54" s="46">
        <v>371072</v>
      </c>
      <c r="Q54" s="46">
        <v>370686</v>
      </c>
      <c r="R54" s="21">
        <f>Q54/P54*100</f>
        <v>99.895977061055547</v>
      </c>
    </row>
    <row r="55" spans="1:18" ht="51.75" customHeight="1">
      <c r="A55" s="535"/>
      <c r="B55" s="626"/>
      <c r="C55" s="599"/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0"/>
      <c r="O55" s="117" t="s">
        <v>81</v>
      </c>
      <c r="P55" s="45">
        <v>0.9</v>
      </c>
      <c r="Q55" s="45">
        <v>0.9</v>
      </c>
      <c r="R55" s="28">
        <f>Q55/P55*100</f>
        <v>100</v>
      </c>
    </row>
    <row r="56" spans="1:18" ht="45">
      <c r="A56" s="574" t="s">
        <v>79</v>
      </c>
      <c r="B56" s="575" t="s">
        <v>185</v>
      </c>
      <c r="C56" s="472" t="s">
        <v>231</v>
      </c>
      <c r="D56" s="412">
        <f>F56+H56+J56+L56</f>
        <v>13179</v>
      </c>
      <c r="E56" s="412">
        <f>G56+I56+K56+M56</f>
        <v>15837</v>
      </c>
      <c r="F56" s="452">
        <v>151</v>
      </c>
      <c r="G56" s="452">
        <v>151</v>
      </c>
      <c r="H56" s="452">
        <v>25</v>
      </c>
      <c r="I56" s="452">
        <v>423</v>
      </c>
      <c r="J56" s="452">
        <v>13003</v>
      </c>
      <c r="K56" s="452">
        <v>15263</v>
      </c>
      <c r="L56" s="452">
        <v>0</v>
      </c>
      <c r="M56" s="452">
        <v>0</v>
      </c>
      <c r="N56" s="568">
        <f>E56/D56*100</f>
        <v>120.16844980651035</v>
      </c>
      <c r="O56" s="117" t="s">
        <v>83</v>
      </c>
      <c r="P56" s="46">
        <v>16</v>
      </c>
      <c r="Q56" s="46">
        <v>15</v>
      </c>
      <c r="R56" s="21">
        <f t="shared" ref="R56:R62" si="18">Q56/P56*100</f>
        <v>93.75</v>
      </c>
    </row>
    <row r="57" spans="1:18" ht="45">
      <c r="A57" s="574"/>
      <c r="B57" s="576"/>
      <c r="C57" s="525"/>
      <c r="D57" s="421"/>
      <c r="E57" s="421"/>
      <c r="F57" s="532"/>
      <c r="G57" s="532"/>
      <c r="H57" s="532"/>
      <c r="I57" s="532"/>
      <c r="J57" s="532"/>
      <c r="K57" s="532"/>
      <c r="L57" s="532"/>
      <c r="M57" s="532"/>
      <c r="N57" s="569"/>
      <c r="O57" s="117" t="s">
        <v>84</v>
      </c>
      <c r="P57" s="46">
        <v>1977</v>
      </c>
      <c r="Q57" s="46">
        <v>2302</v>
      </c>
      <c r="R57" s="21">
        <f t="shared" si="18"/>
        <v>116.43904906423874</v>
      </c>
    </row>
    <row r="58" spans="1:18" ht="45">
      <c r="A58" s="491"/>
      <c r="B58" s="578"/>
      <c r="C58" s="525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572"/>
      <c r="O58" s="117" t="s">
        <v>175</v>
      </c>
      <c r="P58" s="46">
        <v>17081</v>
      </c>
      <c r="Q58" s="46">
        <v>16974</v>
      </c>
      <c r="R58" s="158">
        <f t="shared" si="18"/>
        <v>99.373572975821091</v>
      </c>
    </row>
    <row r="59" spans="1:18" ht="22.5">
      <c r="A59" s="491"/>
      <c r="B59" s="579"/>
      <c r="C59" s="580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3"/>
      <c r="O59" s="117" t="s">
        <v>176</v>
      </c>
      <c r="P59" s="46">
        <v>205610</v>
      </c>
      <c r="Q59" s="46">
        <v>207397</v>
      </c>
      <c r="R59" s="21">
        <f t="shared" si="18"/>
        <v>100.86912115169496</v>
      </c>
    </row>
    <row r="60" spans="1:18" ht="67.5">
      <c r="A60" s="574" t="s">
        <v>80</v>
      </c>
      <c r="B60" s="575" t="s">
        <v>186</v>
      </c>
      <c r="C60" s="472" t="s">
        <v>231</v>
      </c>
      <c r="D60" s="412">
        <f>F60+H60+J60+L60</f>
        <v>5925</v>
      </c>
      <c r="E60" s="412">
        <f>G60+I60+K60+M60</f>
        <v>4853</v>
      </c>
      <c r="F60" s="452">
        <v>0</v>
      </c>
      <c r="G60" s="452">
        <v>0</v>
      </c>
      <c r="H60" s="452">
        <v>0</v>
      </c>
      <c r="I60" s="452">
        <v>53</v>
      </c>
      <c r="J60" s="452">
        <v>5925</v>
      </c>
      <c r="K60" s="452">
        <v>4800</v>
      </c>
      <c r="L60" s="452">
        <v>0</v>
      </c>
      <c r="M60" s="452">
        <v>0</v>
      </c>
      <c r="N60" s="568">
        <f>E60/D60*100</f>
        <v>81.907172995780584</v>
      </c>
      <c r="O60" s="106" t="s">
        <v>145</v>
      </c>
      <c r="P60" s="46">
        <v>4661</v>
      </c>
      <c r="Q60" s="46">
        <v>4661</v>
      </c>
      <c r="R60" s="28">
        <f t="shared" si="18"/>
        <v>100</v>
      </c>
    </row>
    <row r="61" spans="1:18" ht="56.25">
      <c r="A61" s="574"/>
      <c r="B61" s="576"/>
      <c r="C61" s="473"/>
      <c r="D61" s="421"/>
      <c r="E61" s="421"/>
      <c r="F61" s="532"/>
      <c r="G61" s="532"/>
      <c r="H61" s="532"/>
      <c r="I61" s="532"/>
      <c r="J61" s="532"/>
      <c r="K61" s="532"/>
      <c r="L61" s="532"/>
      <c r="M61" s="532"/>
      <c r="N61" s="569"/>
      <c r="O61" s="106" t="s">
        <v>71</v>
      </c>
      <c r="P61" s="46">
        <v>282</v>
      </c>
      <c r="Q61" s="46">
        <v>468</v>
      </c>
      <c r="R61" s="28">
        <f t="shared" si="18"/>
        <v>165.95744680851064</v>
      </c>
    </row>
    <row r="62" spans="1:18" ht="33.75">
      <c r="A62" s="574"/>
      <c r="B62" s="577"/>
      <c r="C62" s="474"/>
      <c r="D62" s="413"/>
      <c r="E62" s="413"/>
      <c r="F62" s="453"/>
      <c r="G62" s="453"/>
      <c r="H62" s="453"/>
      <c r="I62" s="453"/>
      <c r="J62" s="453"/>
      <c r="K62" s="453"/>
      <c r="L62" s="453"/>
      <c r="M62" s="453"/>
      <c r="N62" s="570"/>
      <c r="O62" s="106" t="s">
        <v>72</v>
      </c>
      <c r="P62" s="45">
        <v>0.01</v>
      </c>
      <c r="Q62" s="45">
        <v>0.01</v>
      </c>
      <c r="R62" s="28">
        <f t="shared" si="18"/>
        <v>100</v>
      </c>
    </row>
    <row r="63" spans="1:18" ht="55.5">
      <c r="A63" s="70" t="s">
        <v>82</v>
      </c>
      <c r="B63" s="203" t="s">
        <v>187</v>
      </c>
      <c r="C63" s="246"/>
      <c r="D63" s="31">
        <f t="shared" ref="D63:D65" si="19">F63+H63+J63+L63</f>
        <v>0</v>
      </c>
      <c r="E63" s="31">
        <f t="shared" ref="E63:E65" si="20">G63+I63+K63+M63</f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2" t="e">
        <f t="shared" ref="N63:N66" si="21">E63/D63*100</f>
        <v>#DIV/0!</v>
      </c>
      <c r="O63" s="106"/>
      <c r="P63" s="46"/>
      <c r="Q63" s="46"/>
      <c r="R63" s="28"/>
    </row>
    <row r="64" spans="1:18" ht="73.5" customHeight="1">
      <c r="A64" s="70" t="s">
        <v>85</v>
      </c>
      <c r="B64" s="202" t="s">
        <v>188</v>
      </c>
      <c r="C64" s="246"/>
      <c r="D64" s="31">
        <f t="shared" si="19"/>
        <v>0</v>
      </c>
      <c r="E64" s="31">
        <f t="shared" si="20"/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2" t="e">
        <f t="shared" si="21"/>
        <v>#DIV/0!</v>
      </c>
      <c r="O64" s="106"/>
      <c r="P64" s="46"/>
      <c r="Q64" s="46"/>
      <c r="R64" s="28"/>
    </row>
    <row r="65" spans="1:20" ht="75" customHeight="1">
      <c r="A65" s="70" t="s">
        <v>86</v>
      </c>
      <c r="B65" s="202" t="s">
        <v>189</v>
      </c>
      <c r="C65" s="246"/>
      <c r="D65" s="31">
        <f t="shared" si="19"/>
        <v>0</v>
      </c>
      <c r="E65" s="31">
        <f t="shared" si="20"/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2" t="e">
        <f t="shared" si="21"/>
        <v>#DIV/0!</v>
      </c>
      <c r="O65" s="106"/>
      <c r="P65" s="45"/>
      <c r="Q65" s="45"/>
      <c r="R65" s="28"/>
    </row>
    <row r="66" spans="1:20" ht="45">
      <c r="A66" s="70" t="s">
        <v>87</v>
      </c>
      <c r="B66" s="202" t="s">
        <v>190</v>
      </c>
      <c r="C66" s="102"/>
      <c r="D66" s="31">
        <f>F66+H66+J66+L66</f>
        <v>41600</v>
      </c>
      <c r="E66" s="31">
        <f>G66+I66+K66+M66</f>
        <v>40504</v>
      </c>
      <c r="F66" s="48">
        <v>0</v>
      </c>
      <c r="G66" s="48">
        <v>0</v>
      </c>
      <c r="H66" s="48">
        <v>41000</v>
      </c>
      <c r="I66" s="48">
        <v>39937</v>
      </c>
      <c r="J66" s="48">
        <v>600</v>
      </c>
      <c r="K66" s="48">
        <v>567</v>
      </c>
      <c r="L66" s="48">
        <v>0</v>
      </c>
      <c r="M66" s="48">
        <v>0</v>
      </c>
      <c r="N66" s="42">
        <f t="shared" si="21"/>
        <v>97.365384615384613</v>
      </c>
      <c r="O66" s="89"/>
      <c r="P66" s="89"/>
      <c r="Q66" s="89"/>
      <c r="R66" s="90"/>
    </row>
    <row r="67" spans="1:20" ht="56.25" customHeight="1">
      <c r="A67" s="204" t="s">
        <v>88</v>
      </c>
      <c r="B67" s="203" t="s">
        <v>191</v>
      </c>
      <c r="C67" s="249"/>
      <c r="D67" s="31">
        <f t="shared" ref="D67" si="22">F67+H67+J67+L67</f>
        <v>0</v>
      </c>
      <c r="E67" s="31">
        <f t="shared" ref="E67" si="23">G67+I67+K67+M67</f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2" t="e">
        <f>E67/D67*100</f>
        <v>#DIV/0!</v>
      </c>
      <c r="O67" s="14"/>
      <c r="P67" s="27"/>
      <c r="Q67" s="27"/>
      <c r="R67" s="50"/>
    </row>
    <row r="68" spans="1:20" ht="56.25" customHeight="1">
      <c r="A68" s="249" t="s">
        <v>229</v>
      </c>
      <c r="B68" s="247" t="s">
        <v>230</v>
      </c>
      <c r="C68" s="249"/>
      <c r="D68" s="31">
        <f t="shared" ref="D68" si="24">F68+H68+J68+L68</f>
        <v>0</v>
      </c>
      <c r="E68" s="31">
        <f t="shared" ref="E68" si="25">G68+I68+K68+M68</f>
        <v>0</v>
      </c>
      <c r="F68" s="255">
        <v>0</v>
      </c>
      <c r="G68" s="255">
        <v>0</v>
      </c>
      <c r="H68" s="255">
        <v>0</v>
      </c>
      <c r="I68" s="255">
        <v>0</v>
      </c>
      <c r="J68" s="255">
        <v>0</v>
      </c>
      <c r="K68" s="255">
        <v>0</v>
      </c>
      <c r="L68" s="255">
        <v>0</v>
      </c>
      <c r="M68" s="255">
        <v>0</v>
      </c>
      <c r="N68" s="42" t="e">
        <f>E68/D68*100</f>
        <v>#DIV/0!</v>
      </c>
      <c r="O68" s="256"/>
      <c r="P68" s="248"/>
      <c r="Q68" s="248"/>
      <c r="R68" s="257"/>
    </row>
    <row r="69" spans="1:20" ht="15" customHeight="1">
      <c r="A69" s="490" t="s">
        <v>89</v>
      </c>
      <c r="B69" s="492" t="s">
        <v>90</v>
      </c>
      <c r="C69" s="494" t="s">
        <v>231</v>
      </c>
      <c r="D69" s="412">
        <f>F69+H69+J69+L69</f>
        <v>22203</v>
      </c>
      <c r="E69" s="412">
        <f>G69+I69+K69+M69</f>
        <v>29358</v>
      </c>
      <c r="F69" s="414">
        <f t="shared" ref="F69:M69" si="26">F72+F74</f>
        <v>0</v>
      </c>
      <c r="G69" s="414">
        <f t="shared" si="26"/>
        <v>0</v>
      </c>
      <c r="H69" s="414">
        <f t="shared" si="26"/>
        <v>0</v>
      </c>
      <c r="I69" s="414">
        <f t="shared" si="26"/>
        <v>730</v>
      </c>
      <c r="J69" s="412">
        <f>J72+J74</f>
        <v>22203</v>
      </c>
      <c r="K69" s="412">
        <f t="shared" si="26"/>
        <v>28628</v>
      </c>
      <c r="L69" s="414">
        <f t="shared" si="26"/>
        <v>0</v>
      </c>
      <c r="M69" s="414">
        <f t="shared" si="26"/>
        <v>0</v>
      </c>
      <c r="N69" s="414">
        <f>E69/D69*100</f>
        <v>132.22537494933118</v>
      </c>
      <c r="O69" s="450"/>
      <c r="P69" s="557"/>
      <c r="Q69" s="557"/>
      <c r="R69" s="448"/>
    </row>
    <row r="70" spans="1:20" ht="83.25" customHeight="1">
      <c r="A70" s="491"/>
      <c r="B70" s="493"/>
      <c r="C70" s="495"/>
      <c r="D70" s="413"/>
      <c r="E70" s="413"/>
      <c r="F70" s="415"/>
      <c r="G70" s="415"/>
      <c r="H70" s="415"/>
      <c r="I70" s="415"/>
      <c r="J70" s="413"/>
      <c r="K70" s="413"/>
      <c r="L70" s="415"/>
      <c r="M70" s="415"/>
      <c r="N70" s="415"/>
      <c r="O70" s="451"/>
      <c r="P70" s="558"/>
      <c r="Q70" s="558"/>
      <c r="R70" s="449"/>
    </row>
    <row r="71" spans="1:20">
      <c r="A71" s="559" t="s">
        <v>27</v>
      </c>
      <c r="B71" s="559"/>
      <c r="C71" s="559"/>
      <c r="D71" s="87"/>
      <c r="E71" s="34"/>
      <c r="F71" s="34"/>
      <c r="G71" s="34"/>
      <c r="H71" s="34"/>
      <c r="I71" s="34"/>
      <c r="J71" s="34"/>
      <c r="K71" s="34"/>
      <c r="L71" s="34"/>
      <c r="M71" s="34"/>
      <c r="N71" s="91"/>
      <c r="O71" s="52"/>
      <c r="P71" s="52"/>
      <c r="Q71" s="52"/>
      <c r="R71" s="52"/>
    </row>
    <row r="72" spans="1:20" ht="59.25" customHeight="1">
      <c r="A72" s="472" t="s">
        <v>91</v>
      </c>
      <c r="B72" s="567" t="s">
        <v>92</v>
      </c>
      <c r="C72" s="472" t="s">
        <v>231</v>
      </c>
      <c r="D72" s="452">
        <f t="shared" ref="D72" si="27">F72+H72+J72+L72</f>
        <v>22203</v>
      </c>
      <c r="E72" s="452">
        <f t="shared" ref="E72" si="28">G72+I72+K72+M72</f>
        <v>29358</v>
      </c>
      <c r="F72" s="450">
        <v>0</v>
      </c>
      <c r="G72" s="450">
        <v>0</v>
      </c>
      <c r="H72" s="450">
        <v>0</v>
      </c>
      <c r="I72" s="450">
        <v>730</v>
      </c>
      <c r="J72" s="448">
        <v>22203</v>
      </c>
      <c r="K72" s="448">
        <v>28628</v>
      </c>
      <c r="L72" s="450">
        <v>0</v>
      </c>
      <c r="M72" s="450">
        <v>0</v>
      </c>
      <c r="N72" s="452">
        <f>E72/D72*100</f>
        <v>132.22537494933118</v>
      </c>
      <c r="O72" s="106" t="s">
        <v>93</v>
      </c>
      <c r="P72" s="20">
        <v>600</v>
      </c>
      <c r="Q72" s="20">
        <v>513</v>
      </c>
      <c r="R72" s="158">
        <f t="shared" ref="R72:R73" si="29">Q72/P72*100</f>
        <v>85.5</v>
      </c>
    </row>
    <row r="73" spans="1:20" ht="45">
      <c r="A73" s="474"/>
      <c r="B73" s="538"/>
      <c r="C73" s="474"/>
      <c r="D73" s="453"/>
      <c r="E73" s="453"/>
      <c r="F73" s="451"/>
      <c r="G73" s="451"/>
      <c r="H73" s="451"/>
      <c r="I73" s="451"/>
      <c r="J73" s="449"/>
      <c r="K73" s="449"/>
      <c r="L73" s="451"/>
      <c r="M73" s="451"/>
      <c r="N73" s="453"/>
      <c r="O73" s="106" t="s">
        <v>95</v>
      </c>
      <c r="P73" s="43">
        <v>0.161</v>
      </c>
      <c r="Q73" s="47">
        <v>0.14510000000000001</v>
      </c>
      <c r="R73" s="158">
        <f t="shared" si="29"/>
        <v>90.124223602484477</v>
      </c>
    </row>
    <row r="74" spans="1:20" ht="21.75">
      <c r="A74" s="11" t="s">
        <v>94</v>
      </c>
      <c r="B74" s="203" t="s">
        <v>192</v>
      </c>
      <c r="C74" s="102"/>
      <c r="D74" s="207">
        <f>F74+H74+J74+L74</f>
        <v>0</v>
      </c>
      <c r="E74" s="41">
        <f>G74+I74+K74+M74</f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6" t="e">
        <f>E74/D74*100</f>
        <v>#DIV/0!</v>
      </c>
      <c r="O74" s="106"/>
      <c r="P74" s="43"/>
      <c r="Q74" s="43"/>
      <c r="R74" s="45"/>
    </row>
    <row r="75" spans="1:20">
      <c r="A75" s="560" t="s">
        <v>96</v>
      </c>
      <c r="B75" s="560" t="s">
        <v>97</v>
      </c>
      <c r="C75" s="561" t="s">
        <v>218</v>
      </c>
      <c r="D75" s="551">
        <f>F75+H75+J75+L75</f>
        <v>657430.4</v>
      </c>
      <c r="E75" s="551">
        <f>G75+I75+K75+M75</f>
        <v>796672.63899999985</v>
      </c>
      <c r="F75" s="551">
        <f t="shared" ref="F75:M75" si="30">F79+F118+F158</f>
        <v>74236.990000000005</v>
      </c>
      <c r="G75" s="551">
        <f t="shared" si="30"/>
        <v>74452.63</v>
      </c>
      <c r="H75" s="551">
        <f t="shared" si="30"/>
        <v>373990.01</v>
      </c>
      <c r="I75" s="551">
        <f t="shared" si="30"/>
        <v>477660.489</v>
      </c>
      <c r="J75" s="551">
        <f t="shared" si="30"/>
        <v>184737.4</v>
      </c>
      <c r="K75" s="551">
        <f t="shared" si="30"/>
        <v>217972.44</v>
      </c>
      <c r="L75" s="551">
        <f t="shared" si="30"/>
        <v>24466</v>
      </c>
      <c r="M75" s="551">
        <f t="shared" si="30"/>
        <v>26587.08</v>
      </c>
      <c r="N75" s="460">
        <f>E75/D75*100</f>
        <v>121.17976883940868</v>
      </c>
      <c r="O75" s="554"/>
      <c r="P75" s="564"/>
      <c r="Q75" s="564"/>
      <c r="R75" s="564"/>
      <c r="S75" s="344"/>
      <c r="T75" s="344"/>
    </row>
    <row r="76" spans="1:20">
      <c r="A76" s="518"/>
      <c r="B76" s="518"/>
      <c r="C76" s="56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423"/>
      <c r="O76" s="555"/>
      <c r="P76" s="565"/>
      <c r="Q76" s="565"/>
      <c r="R76" s="565"/>
      <c r="S76" s="344"/>
      <c r="T76" s="344"/>
    </row>
    <row r="77" spans="1:20" ht="63" customHeight="1">
      <c r="A77" s="516"/>
      <c r="B77" s="516"/>
      <c r="C77" s="563"/>
      <c r="D77" s="553"/>
      <c r="E77" s="553"/>
      <c r="F77" s="553"/>
      <c r="G77" s="553"/>
      <c r="H77" s="553"/>
      <c r="I77" s="553"/>
      <c r="J77" s="553"/>
      <c r="K77" s="553"/>
      <c r="L77" s="553"/>
      <c r="M77" s="553"/>
      <c r="N77" s="424"/>
      <c r="O77" s="556"/>
      <c r="P77" s="566"/>
      <c r="Q77" s="566"/>
      <c r="R77" s="566"/>
      <c r="S77" s="344"/>
      <c r="T77" s="344"/>
    </row>
    <row r="78" spans="1:20">
      <c r="A78" s="461" t="s">
        <v>21</v>
      </c>
      <c r="B78" s="461"/>
      <c r="C78" s="461"/>
      <c r="D78" s="92"/>
      <c r="E78" s="88"/>
      <c r="F78" s="88"/>
      <c r="G78" s="49"/>
      <c r="H78" s="49"/>
      <c r="I78" s="23"/>
      <c r="J78" s="23"/>
      <c r="K78" s="23"/>
      <c r="L78" s="23"/>
      <c r="M78" s="49"/>
      <c r="N78" s="23"/>
      <c r="O78" s="23"/>
      <c r="P78" s="23"/>
      <c r="Q78" s="23"/>
      <c r="R78" s="23"/>
    </row>
    <row r="79" spans="1:20" ht="52.5">
      <c r="A79" s="26" t="s">
        <v>98</v>
      </c>
      <c r="B79" s="30" t="s">
        <v>99</v>
      </c>
      <c r="C79" s="22"/>
      <c r="D79" s="55">
        <f>F79+H79+J79+L79</f>
        <v>572424.20000000007</v>
      </c>
      <c r="E79" s="55">
        <f>G79+I79+K79+M79</f>
        <v>705765.05999999994</v>
      </c>
      <c r="F79" s="55">
        <f t="shared" ref="F79:M79" si="31">F81+F89+F104+F111</f>
        <v>73649.100000000006</v>
      </c>
      <c r="G79" s="55">
        <f t="shared" si="31"/>
        <v>73864.740000000005</v>
      </c>
      <c r="H79" s="55">
        <f t="shared" si="31"/>
        <v>359446.60000000003</v>
      </c>
      <c r="I79" s="55">
        <f t="shared" si="31"/>
        <v>464245.18</v>
      </c>
      <c r="J79" s="55">
        <f t="shared" si="31"/>
        <v>114862.5</v>
      </c>
      <c r="K79" s="55">
        <f t="shared" si="31"/>
        <v>141068.06</v>
      </c>
      <c r="L79" s="55">
        <f t="shared" si="31"/>
        <v>24466</v>
      </c>
      <c r="M79" s="55">
        <f t="shared" si="31"/>
        <v>26587.08</v>
      </c>
      <c r="N79" s="101">
        <f>E79/D79*100</f>
        <v>123.29406408743723</v>
      </c>
      <c r="O79" s="234"/>
      <c r="P79" s="19"/>
      <c r="Q79" s="19"/>
      <c r="R79" s="19"/>
    </row>
    <row r="80" spans="1:20">
      <c r="A80" s="513" t="s">
        <v>27</v>
      </c>
      <c r="B80" s="514"/>
      <c r="C80" s="515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79"/>
      <c r="P80" s="79"/>
      <c r="Q80" s="79"/>
      <c r="R80" s="79"/>
    </row>
    <row r="81" spans="1:18" ht="78.75">
      <c r="A81" s="26" t="s">
        <v>100</v>
      </c>
      <c r="B81" s="245" t="s">
        <v>232</v>
      </c>
      <c r="C81" s="22"/>
      <c r="D81" s="55">
        <f t="shared" ref="D81:E118" si="32">F81+H81+J81+L81</f>
        <v>125182.39999999999</v>
      </c>
      <c r="E81" s="55">
        <f t="shared" si="32"/>
        <v>133729.9</v>
      </c>
      <c r="F81" s="55">
        <f t="shared" ref="F81:M81" si="33">F82+F83+F84+F85+F86+F87+F88</f>
        <v>0</v>
      </c>
      <c r="G81" s="55">
        <f t="shared" si="33"/>
        <v>0</v>
      </c>
      <c r="H81" s="55">
        <f t="shared" si="33"/>
        <v>68589.7</v>
      </c>
      <c r="I81" s="55">
        <f t="shared" si="33"/>
        <v>75177.679999999993</v>
      </c>
      <c r="J81" s="55">
        <f t="shared" si="33"/>
        <v>45622.7</v>
      </c>
      <c r="K81" s="55">
        <f t="shared" si="33"/>
        <v>47370.420000000006</v>
      </c>
      <c r="L81" s="55">
        <f t="shared" si="33"/>
        <v>10970</v>
      </c>
      <c r="M81" s="55">
        <f t="shared" si="33"/>
        <v>11181.8</v>
      </c>
      <c r="N81" s="23">
        <f>E81/D81*100</f>
        <v>106.82803652909674</v>
      </c>
      <c r="O81" s="314" t="s">
        <v>326</v>
      </c>
      <c r="P81" s="14">
        <v>629</v>
      </c>
      <c r="Q81" s="14">
        <v>1102</v>
      </c>
      <c r="R81" s="28">
        <f t="shared" ref="R81" si="34">Q81/P81*100</f>
        <v>175.1987281399046</v>
      </c>
    </row>
    <row r="82" spans="1:18" ht="159.75" customHeight="1">
      <c r="A82" s="358" t="s">
        <v>233</v>
      </c>
      <c r="B82" s="118" t="s">
        <v>378</v>
      </c>
      <c r="C82" s="351"/>
      <c r="D82" s="54">
        <f t="shared" ref="D82" si="35">F82+H82+J82+L82</f>
        <v>353</v>
      </c>
      <c r="E82" s="54">
        <f t="shared" ref="E82" si="36">G82+I82+K82+M82</f>
        <v>75.2</v>
      </c>
      <c r="F82" s="54">
        <v>0</v>
      </c>
      <c r="G82" s="54">
        <v>0</v>
      </c>
      <c r="H82" s="54">
        <v>353</v>
      </c>
      <c r="I82" s="54">
        <v>75.2</v>
      </c>
      <c r="J82" s="54">
        <v>0</v>
      </c>
      <c r="K82" s="54">
        <v>0</v>
      </c>
      <c r="L82" s="54">
        <v>0</v>
      </c>
      <c r="M82" s="54">
        <v>0</v>
      </c>
      <c r="N82" s="356">
        <f>E82/D82*100</f>
        <v>21.303116147308781</v>
      </c>
      <c r="O82" s="256"/>
      <c r="P82" s="256"/>
      <c r="Q82" s="256"/>
      <c r="R82" s="28"/>
    </row>
    <row r="83" spans="1:18" ht="172.5" customHeight="1">
      <c r="A83" s="358" t="s">
        <v>234</v>
      </c>
      <c r="B83" s="118" t="s">
        <v>239</v>
      </c>
      <c r="C83" s="243"/>
      <c r="D83" s="258">
        <f t="shared" si="32"/>
        <v>66946</v>
      </c>
      <c r="E83" s="54">
        <f t="shared" si="32"/>
        <v>73814.17</v>
      </c>
      <c r="F83" s="54">
        <v>0</v>
      </c>
      <c r="G83" s="54">
        <v>0</v>
      </c>
      <c r="H83" s="258">
        <v>66946</v>
      </c>
      <c r="I83" s="54">
        <v>73814.17</v>
      </c>
      <c r="J83" s="54">
        <v>0</v>
      </c>
      <c r="K83" s="54">
        <v>0</v>
      </c>
      <c r="L83" s="54">
        <v>0</v>
      </c>
      <c r="M83" s="54">
        <v>0</v>
      </c>
      <c r="N83" s="253">
        <f>E83/D83*100</f>
        <v>110.25926866429658</v>
      </c>
      <c r="O83" s="256"/>
      <c r="P83" s="256"/>
      <c r="Q83" s="256"/>
      <c r="R83" s="256"/>
    </row>
    <row r="84" spans="1:18" ht="130.5" customHeight="1">
      <c r="A84" s="358" t="s">
        <v>235</v>
      </c>
      <c r="B84" s="118" t="s">
        <v>379</v>
      </c>
      <c r="C84" s="243"/>
      <c r="D84" s="54">
        <f t="shared" si="32"/>
        <v>1290.7</v>
      </c>
      <c r="E84" s="54">
        <f t="shared" si="32"/>
        <v>1288.31</v>
      </c>
      <c r="F84" s="54">
        <v>0</v>
      </c>
      <c r="G84" s="54">
        <v>0</v>
      </c>
      <c r="H84" s="54">
        <v>1290.7</v>
      </c>
      <c r="I84" s="54">
        <v>1288.31</v>
      </c>
      <c r="J84" s="54">
        <v>0</v>
      </c>
      <c r="K84" s="54">
        <v>0</v>
      </c>
      <c r="L84" s="54">
        <v>0</v>
      </c>
      <c r="M84" s="54">
        <v>0</v>
      </c>
      <c r="N84" s="253">
        <f>E84/D84*100</f>
        <v>99.814829162469962</v>
      </c>
      <c r="O84" s="256"/>
      <c r="P84" s="256"/>
      <c r="Q84" s="256"/>
      <c r="R84" s="256"/>
    </row>
    <row r="85" spans="1:18" ht="222.75" customHeight="1">
      <c r="A85" s="358" t="s">
        <v>236</v>
      </c>
      <c r="B85" s="118" t="s">
        <v>240</v>
      </c>
      <c r="C85" s="243"/>
      <c r="D85" s="54">
        <f t="shared" si="32"/>
        <v>29010</v>
      </c>
      <c r="E85" s="54">
        <f t="shared" si="32"/>
        <v>30527.15</v>
      </c>
      <c r="F85" s="54">
        <v>0</v>
      </c>
      <c r="G85" s="54">
        <v>0</v>
      </c>
      <c r="H85" s="54">
        <v>0</v>
      </c>
      <c r="I85" s="54">
        <v>0</v>
      </c>
      <c r="J85" s="54">
        <v>29010</v>
      </c>
      <c r="K85" s="54">
        <v>30527.15</v>
      </c>
      <c r="L85" s="54">
        <v>0</v>
      </c>
      <c r="M85" s="54">
        <v>0</v>
      </c>
      <c r="N85" s="253">
        <f t="shared" ref="N85:N88" si="37">E85/D85*100</f>
        <v>105.22974836263359</v>
      </c>
      <c r="O85" s="256"/>
      <c r="P85" s="256"/>
      <c r="Q85" s="256"/>
      <c r="R85" s="256"/>
    </row>
    <row r="86" spans="1:18" ht="180" customHeight="1">
      <c r="A86" s="358" t="s">
        <v>237</v>
      </c>
      <c r="B86" s="118" t="s">
        <v>241</v>
      </c>
      <c r="C86" s="243"/>
      <c r="D86" s="54">
        <f t="shared" si="32"/>
        <v>25593.7</v>
      </c>
      <c r="E86" s="54">
        <f t="shared" si="32"/>
        <v>27610.559999999998</v>
      </c>
      <c r="F86" s="54">
        <v>0</v>
      </c>
      <c r="G86" s="54">
        <v>0</v>
      </c>
      <c r="H86" s="54">
        <v>0</v>
      </c>
      <c r="I86" s="54">
        <v>0</v>
      </c>
      <c r="J86" s="54">
        <v>14623.7</v>
      </c>
      <c r="K86" s="54">
        <v>16428.759999999998</v>
      </c>
      <c r="L86" s="54">
        <v>10970</v>
      </c>
      <c r="M86" s="54">
        <v>11181.8</v>
      </c>
      <c r="N86" s="253">
        <f t="shared" si="37"/>
        <v>107.88029866725013</v>
      </c>
      <c r="O86" s="256"/>
      <c r="P86" s="256"/>
      <c r="Q86" s="256"/>
      <c r="R86" s="256"/>
    </row>
    <row r="87" spans="1:18" ht="138" customHeight="1">
      <c r="A87" s="358" t="s">
        <v>238</v>
      </c>
      <c r="B87" s="118" t="s">
        <v>242</v>
      </c>
      <c r="C87" s="243"/>
      <c r="D87" s="54">
        <f t="shared" si="32"/>
        <v>1989</v>
      </c>
      <c r="E87" s="54">
        <f t="shared" si="32"/>
        <v>414.51</v>
      </c>
      <c r="F87" s="54">
        <v>0</v>
      </c>
      <c r="G87" s="54">
        <v>0</v>
      </c>
      <c r="H87" s="54">
        <v>0</v>
      </c>
      <c r="I87" s="54">
        <v>0</v>
      </c>
      <c r="J87" s="54">
        <v>1989</v>
      </c>
      <c r="K87" s="54">
        <v>414.51</v>
      </c>
      <c r="L87" s="54">
        <v>0</v>
      </c>
      <c r="M87" s="54">
        <v>0</v>
      </c>
      <c r="N87" s="253">
        <f t="shared" si="37"/>
        <v>20.840120663650076</v>
      </c>
      <c r="O87" s="256"/>
      <c r="P87" s="256"/>
      <c r="Q87" s="256"/>
      <c r="R87" s="256"/>
    </row>
    <row r="88" spans="1:18" ht="132" customHeight="1">
      <c r="A88" s="358" t="s">
        <v>346</v>
      </c>
      <c r="B88" s="118" t="s">
        <v>263</v>
      </c>
      <c r="C88" s="243"/>
      <c r="D88" s="54">
        <f t="shared" si="32"/>
        <v>0</v>
      </c>
      <c r="E88" s="54">
        <f t="shared" si="32"/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253" t="e">
        <f t="shared" si="37"/>
        <v>#DIV/0!</v>
      </c>
      <c r="O88" s="256"/>
      <c r="P88" s="256"/>
      <c r="Q88" s="256"/>
      <c r="R88" s="256"/>
    </row>
    <row r="89" spans="1:18" ht="104.25" customHeight="1">
      <c r="A89" s="103" t="s">
        <v>102</v>
      </c>
      <c r="B89" s="250" t="s">
        <v>264</v>
      </c>
      <c r="C89" s="22"/>
      <c r="D89" s="55">
        <f t="shared" si="32"/>
        <v>440629.9</v>
      </c>
      <c r="E89" s="55">
        <f t="shared" si="32"/>
        <v>498348.95</v>
      </c>
      <c r="F89" s="55">
        <f>F90+F91+F92+F93+F94+F95+F96+F97+F98+F99+F100+F101+F102+E103</f>
        <v>73061.100000000006</v>
      </c>
      <c r="G89" s="55">
        <f t="shared" ref="G89:M89" si="38">G90+G91+G92+G93+G94+G95+G96+G97+G98+G99+G100+G101+G102+F103</f>
        <v>73276.740000000005</v>
      </c>
      <c r="H89" s="55">
        <f t="shared" si="38"/>
        <v>290844.90000000002</v>
      </c>
      <c r="I89" s="55">
        <f t="shared" si="38"/>
        <v>324766.87</v>
      </c>
      <c r="J89" s="55">
        <f t="shared" si="38"/>
        <v>63227.899999999994</v>
      </c>
      <c r="K89" s="55">
        <f t="shared" si="38"/>
        <v>84900.059999999983</v>
      </c>
      <c r="L89" s="55">
        <f t="shared" si="38"/>
        <v>13496</v>
      </c>
      <c r="M89" s="55">
        <f t="shared" si="38"/>
        <v>15405.28</v>
      </c>
      <c r="N89" s="49">
        <f t="shared" ref="N89:N92" si="39">E89/D89*100</f>
        <v>113.09921319456532</v>
      </c>
      <c r="O89" s="315" t="s">
        <v>327</v>
      </c>
      <c r="P89" s="19">
        <v>93.6</v>
      </c>
      <c r="Q89" s="19">
        <v>75.8</v>
      </c>
      <c r="R89" s="28">
        <f t="shared" ref="R89" si="40">Q89/P89*100</f>
        <v>80.98290598290599</v>
      </c>
    </row>
    <row r="90" spans="1:18" ht="104.25" customHeight="1">
      <c r="A90" s="352" t="s">
        <v>243</v>
      </c>
      <c r="B90" s="375" t="s">
        <v>347</v>
      </c>
      <c r="C90" s="351"/>
      <c r="D90" s="54">
        <f t="shared" si="32"/>
        <v>21170.5</v>
      </c>
      <c r="E90" s="54">
        <f t="shared" si="32"/>
        <v>20898.86</v>
      </c>
      <c r="F90" s="359">
        <v>21170.5</v>
      </c>
      <c r="G90" s="359">
        <v>20898.86</v>
      </c>
      <c r="H90" s="359">
        <v>0</v>
      </c>
      <c r="I90" s="359">
        <v>0</v>
      </c>
      <c r="J90" s="359">
        <v>0</v>
      </c>
      <c r="K90" s="359">
        <v>0</v>
      </c>
      <c r="L90" s="359">
        <v>0</v>
      </c>
      <c r="M90" s="359">
        <v>0</v>
      </c>
      <c r="N90" s="46">
        <f t="shared" si="39"/>
        <v>98.716893790888278</v>
      </c>
      <c r="O90" s="353"/>
      <c r="P90" s="259"/>
      <c r="Q90" s="360"/>
      <c r="R90" s="28"/>
    </row>
    <row r="91" spans="1:18" ht="224.25" customHeight="1">
      <c r="A91" s="352" t="s">
        <v>244</v>
      </c>
      <c r="B91" s="375" t="s">
        <v>257</v>
      </c>
      <c r="C91" s="243"/>
      <c r="D91" s="54">
        <f t="shared" ref="D91" si="41">F91+H91+J91+L91</f>
        <v>237617.2</v>
      </c>
      <c r="E91" s="54">
        <f t="shared" ref="E91" si="42">G91+I91+K91+M91</f>
        <v>265810.26</v>
      </c>
      <c r="F91" s="156">
        <v>0</v>
      </c>
      <c r="G91" s="156">
        <v>0</v>
      </c>
      <c r="H91" s="156">
        <v>237617.2</v>
      </c>
      <c r="I91" s="156">
        <v>265810.26</v>
      </c>
      <c r="J91" s="156">
        <v>0</v>
      </c>
      <c r="K91" s="156">
        <v>0</v>
      </c>
      <c r="L91" s="156">
        <v>0</v>
      </c>
      <c r="M91" s="156">
        <v>0</v>
      </c>
      <c r="N91" s="46">
        <f t="shared" si="39"/>
        <v>111.86490708585069</v>
      </c>
      <c r="O91" s="251"/>
      <c r="P91" s="259"/>
      <c r="Q91" s="252"/>
      <c r="R91" s="28"/>
    </row>
    <row r="92" spans="1:18" ht="167.25" customHeight="1">
      <c r="A92" s="352" t="s">
        <v>245</v>
      </c>
      <c r="B92" s="375" t="s">
        <v>258</v>
      </c>
      <c r="C92" s="351"/>
      <c r="D92" s="54">
        <f t="shared" ref="D92" si="43">F92+H92+J92+L92</f>
        <v>9581.7999999999993</v>
      </c>
      <c r="E92" s="54">
        <f t="shared" ref="E92" si="44">G92+I92+K92+M92</f>
        <v>10549.73</v>
      </c>
      <c r="F92" s="359">
        <v>0</v>
      </c>
      <c r="G92" s="359">
        <v>0</v>
      </c>
      <c r="H92" s="359">
        <v>9581.7999999999993</v>
      </c>
      <c r="I92" s="359">
        <v>10549.73</v>
      </c>
      <c r="J92" s="359">
        <v>0</v>
      </c>
      <c r="K92" s="359">
        <v>0</v>
      </c>
      <c r="L92" s="359">
        <v>0</v>
      </c>
      <c r="M92" s="359">
        <v>0</v>
      </c>
      <c r="N92" s="46">
        <f t="shared" si="39"/>
        <v>110.10175541130059</v>
      </c>
      <c r="O92" s="353"/>
      <c r="P92" s="259"/>
      <c r="Q92" s="360"/>
      <c r="R92" s="28"/>
    </row>
    <row r="93" spans="1:18" ht="104.25" customHeight="1">
      <c r="A93" s="352" t="s">
        <v>246</v>
      </c>
      <c r="B93" s="375" t="s">
        <v>259</v>
      </c>
      <c r="C93" s="243"/>
      <c r="D93" s="54">
        <f t="shared" ref="D93:D102" si="45">F93+H93+J93+L93</f>
        <v>100</v>
      </c>
      <c r="E93" s="54">
        <f t="shared" ref="D93:E103" si="46">G93+I93+K93+M93</f>
        <v>0</v>
      </c>
      <c r="F93" s="156">
        <v>0</v>
      </c>
      <c r="G93" s="156">
        <v>0</v>
      </c>
      <c r="H93" s="156">
        <v>0</v>
      </c>
      <c r="I93" s="156">
        <v>0</v>
      </c>
      <c r="J93" s="156">
        <v>100</v>
      </c>
      <c r="K93" s="156">
        <v>0</v>
      </c>
      <c r="L93" s="156">
        <v>0</v>
      </c>
      <c r="M93" s="156">
        <v>0</v>
      </c>
      <c r="N93" s="46">
        <f t="shared" ref="N93:N103" si="47">E93/D93*100</f>
        <v>0</v>
      </c>
      <c r="O93" s="251"/>
      <c r="P93" s="259"/>
      <c r="Q93" s="252"/>
      <c r="R93" s="28"/>
    </row>
    <row r="94" spans="1:18" ht="213.75" customHeight="1">
      <c r="A94" s="352" t="s">
        <v>247</v>
      </c>
      <c r="B94" s="375" t="s">
        <v>380</v>
      </c>
      <c r="C94" s="243"/>
      <c r="D94" s="54">
        <f t="shared" si="45"/>
        <v>578.6</v>
      </c>
      <c r="E94" s="54">
        <f t="shared" si="46"/>
        <v>1117.93</v>
      </c>
      <c r="F94" s="156">
        <v>0</v>
      </c>
      <c r="G94" s="156">
        <v>0</v>
      </c>
      <c r="H94" s="156">
        <v>0</v>
      </c>
      <c r="I94" s="156">
        <v>0</v>
      </c>
      <c r="J94" s="156">
        <v>578.6</v>
      </c>
      <c r="K94" s="156">
        <v>1117.93</v>
      </c>
      <c r="L94" s="156">
        <v>0</v>
      </c>
      <c r="M94" s="156">
        <v>0</v>
      </c>
      <c r="N94" s="46">
        <f t="shared" si="47"/>
        <v>193.21292775665398</v>
      </c>
      <c r="O94" s="251"/>
      <c r="P94" s="259"/>
      <c r="Q94" s="252"/>
      <c r="R94" s="28"/>
    </row>
    <row r="95" spans="1:18" ht="134.25" customHeight="1">
      <c r="A95" s="352" t="s">
        <v>248</v>
      </c>
      <c r="B95" s="375" t="s">
        <v>260</v>
      </c>
      <c r="C95" s="243"/>
      <c r="D95" s="54">
        <f t="shared" si="45"/>
        <v>67551</v>
      </c>
      <c r="E95" s="54">
        <f t="shared" si="46"/>
        <v>89320.819999999992</v>
      </c>
      <c r="F95" s="156">
        <v>0</v>
      </c>
      <c r="G95" s="156">
        <v>0</v>
      </c>
      <c r="H95" s="156">
        <v>0</v>
      </c>
      <c r="I95" s="156">
        <v>0</v>
      </c>
      <c r="J95" s="156">
        <v>54055</v>
      </c>
      <c r="K95" s="156">
        <v>73915.539999999994</v>
      </c>
      <c r="L95" s="156">
        <v>13496</v>
      </c>
      <c r="M95" s="156">
        <v>15405.28</v>
      </c>
      <c r="N95" s="46">
        <f t="shared" si="47"/>
        <v>132.2272357181981</v>
      </c>
      <c r="O95" s="251"/>
      <c r="P95" s="259"/>
      <c r="Q95" s="252"/>
      <c r="R95" s="28"/>
    </row>
    <row r="96" spans="1:18" ht="123" customHeight="1">
      <c r="A96" s="352" t="s">
        <v>249</v>
      </c>
      <c r="B96" s="375" t="s">
        <v>381</v>
      </c>
      <c r="C96" s="243"/>
      <c r="D96" s="54">
        <f t="shared" si="45"/>
        <v>60</v>
      </c>
      <c r="E96" s="54">
        <f t="shared" si="46"/>
        <v>176.5</v>
      </c>
      <c r="F96" s="156">
        <v>0</v>
      </c>
      <c r="G96" s="156">
        <v>0</v>
      </c>
      <c r="H96" s="156">
        <v>0</v>
      </c>
      <c r="I96" s="156">
        <v>0</v>
      </c>
      <c r="J96" s="156">
        <v>60</v>
      </c>
      <c r="K96" s="156">
        <v>176.5</v>
      </c>
      <c r="L96" s="156">
        <v>0</v>
      </c>
      <c r="M96" s="156">
        <v>0</v>
      </c>
      <c r="N96" s="46">
        <f t="shared" si="47"/>
        <v>294.16666666666669</v>
      </c>
      <c r="O96" s="251"/>
      <c r="P96" s="259"/>
      <c r="Q96" s="252"/>
      <c r="R96" s="28"/>
    </row>
    <row r="97" spans="1:18" ht="110.25" customHeight="1">
      <c r="A97" s="352" t="s">
        <v>250</v>
      </c>
      <c r="B97" s="375" t="s">
        <v>261</v>
      </c>
      <c r="C97" s="243"/>
      <c r="D97" s="54">
        <f t="shared" si="45"/>
        <v>5603</v>
      </c>
      <c r="E97" s="54">
        <f t="shared" si="46"/>
        <v>6785.45</v>
      </c>
      <c r="F97" s="156">
        <v>0</v>
      </c>
      <c r="G97" s="156">
        <v>0</v>
      </c>
      <c r="H97" s="156">
        <v>0</v>
      </c>
      <c r="I97" s="156">
        <v>0</v>
      </c>
      <c r="J97" s="156">
        <v>5603</v>
      </c>
      <c r="K97" s="156">
        <v>6785.45</v>
      </c>
      <c r="L97" s="156">
        <v>0</v>
      </c>
      <c r="M97" s="156">
        <v>0</v>
      </c>
      <c r="N97" s="46">
        <f t="shared" si="47"/>
        <v>121.10387292521862</v>
      </c>
      <c r="O97" s="251"/>
      <c r="P97" s="259"/>
      <c r="Q97" s="252"/>
      <c r="R97" s="28"/>
    </row>
    <row r="98" spans="1:18" ht="105" customHeight="1">
      <c r="A98" s="352" t="s">
        <v>251</v>
      </c>
      <c r="B98" s="375" t="s">
        <v>348</v>
      </c>
      <c r="C98" s="243"/>
      <c r="D98" s="54">
        <f t="shared" si="45"/>
        <v>15830.099999999999</v>
      </c>
      <c r="E98" s="54">
        <f t="shared" si="46"/>
        <v>16200.87</v>
      </c>
      <c r="F98" s="156">
        <v>13425.8</v>
      </c>
      <c r="G98" s="156">
        <v>13913.08</v>
      </c>
      <c r="H98" s="156">
        <v>2369.3000000000002</v>
      </c>
      <c r="I98" s="156">
        <v>2264.92</v>
      </c>
      <c r="J98" s="156">
        <v>35</v>
      </c>
      <c r="K98" s="156">
        <v>22.87</v>
      </c>
      <c r="L98" s="156">
        <v>0</v>
      </c>
      <c r="M98" s="156">
        <v>0</v>
      </c>
      <c r="N98" s="46">
        <f t="shared" si="47"/>
        <v>102.34218356169578</v>
      </c>
      <c r="O98" s="251"/>
      <c r="P98" s="259"/>
      <c r="Q98" s="252"/>
      <c r="R98" s="28"/>
    </row>
    <row r="99" spans="1:18" ht="62.25" customHeight="1">
      <c r="A99" s="352" t="s">
        <v>252</v>
      </c>
      <c r="B99" s="375" t="s">
        <v>382</v>
      </c>
      <c r="C99" s="243"/>
      <c r="D99" s="54">
        <f t="shared" si="45"/>
        <v>48980.1</v>
      </c>
      <c r="E99" s="54">
        <f t="shared" si="46"/>
        <v>44815.420000000006</v>
      </c>
      <c r="F99" s="156">
        <v>38464.800000000003</v>
      </c>
      <c r="G99" s="380">
        <v>38464.800000000003</v>
      </c>
      <c r="H99" s="156">
        <v>10368.1</v>
      </c>
      <c r="I99" s="156">
        <v>6261.71</v>
      </c>
      <c r="J99" s="156">
        <v>147.19999999999999</v>
      </c>
      <c r="K99" s="156">
        <v>88.91</v>
      </c>
      <c r="L99" s="156">
        <v>0</v>
      </c>
      <c r="M99" s="156">
        <v>0</v>
      </c>
      <c r="N99" s="46">
        <f t="shared" si="47"/>
        <v>91.497199883217888</v>
      </c>
      <c r="O99" s="251"/>
      <c r="P99" s="259"/>
      <c r="Q99" s="252"/>
      <c r="R99" s="28"/>
    </row>
    <row r="100" spans="1:18" ht="108" customHeight="1">
      <c r="A100" s="352" t="s">
        <v>253</v>
      </c>
      <c r="B100" s="375" t="s">
        <v>262</v>
      </c>
      <c r="C100" s="351"/>
      <c r="D100" s="54">
        <f t="shared" ref="D100" si="48">F100+H100+J100+L100</f>
        <v>4017</v>
      </c>
      <c r="E100" s="54">
        <f t="shared" ref="E100" si="49">G100+I100+K100+M100</f>
        <v>4524.6100000000006</v>
      </c>
      <c r="F100" s="359">
        <v>0</v>
      </c>
      <c r="G100" s="359">
        <v>0</v>
      </c>
      <c r="H100" s="359">
        <v>2008.5</v>
      </c>
      <c r="I100" s="359">
        <v>2264.6</v>
      </c>
      <c r="J100" s="359">
        <v>2008.5</v>
      </c>
      <c r="K100" s="359">
        <v>2260.0100000000002</v>
      </c>
      <c r="L100" s="359">
        <v>0</v>
      </c>
      <c r="M100" s="359">
        <v>0</v>
      </c>
      <c r="N100" s="46">
        <f t="shared" si="47"/>
        <v>112.6365446850884</v>
      </c>
      <c r="O100" s="353"/>
      <c r="P100" s="259"/>
      <c r="Q100" s="360"/>
      <c r="R100" s="28"/>
    </row>
    <row r="101" spans="1:18" ht="103.5" customHeight="1">
      <c r="A101" s="352" t="s">
        <v>254</v>
      </c>
      <c r="B101" s="375" t="s">
        <v>256</v>
      </c>
      <c r="C101" s="243"/>
      <c r="D101" s="54">
        <f t="shared" si="45"/>
        <v>101.5</v>
      </c>
      <c r="E101" s="54">
        <f t="shared" si="46"/>
        <v>100</v>
      </c>
      <c r="F101" s="156">
        <v>0</v>
      </c>
      <c r="G101" s="156">
        <v>0</v>
      </c>
      <c r="H101" s="156">
        <v>100</v>
      </c>
      <c r="I101" s="156">
        <v>100</v>
      </c>
      <c r="J101" s="156">
        <v>1.5</v>
      </c>
      <c r="K101" s="156">
        <v>0</v>
      </c>
      <c r="L101" s="156">
        <v>0</v>
      </c>
      <c r="M101" s="156">
        <v>0</v>
      </c>
      <c r="N101" s="46">
        <f t="shared" si="47"/>
        <v>98.522167487684726</v>
      </c>
      <c r="O101" s="251"/>
      <c r="P101" s="259"/>
      <c r="Q101" s="252"/>
      <c r="R101" s="28"/>
    </row>
    <row r="102" spans="1:18" ht="48.75" customHeight="1">
      <c r="A102" s="352" t="s">
        <v>255</v>
      </c>
      <c r="B102" s="243" t="s">
        <v>263</v>
      </c>
      <c r="C102" s="243"/>
      <c r="D102" s="54">
        <f t="shared" si="45"/>
        <v>29439.1</v>
      </c>
      <c r="E102" s="54">
        <f t="shared" si="46"/>
        <v>38048.5</v>
      </c>
      <c r="F102" s="156">
        <v>0</v>
      </c>
      <c r="G102" s="156">
        <v>0</v>
      </c>
      <c r="H102" s="156">
        <v>28800</v>
      </c>
      <c r="I102" s="156">
        <v>37515.65</v>
      </c>
      <c r="J102" s="156">
        <v>639.1</v>
      </c>
      <c r="K102" s="156">
        <v>532.85</v>
      </c>
      <c r="L102" s="156">
        <v>0</v>
      </c>
      <c r="M102" s="156">
        <v>0</v>
      </c>
      <c r="N102" s="46">
        <f t="shared" si="47"/>
        <v>129.2447799015595</v>
      </c>
      <c r="O102" s="251"/>
      <c r="P102" s="259"/>
      <c r="Q102" s="252"/>
      <c r="R102" s="28"/>
    </row>
    <row r="103" spans="1:18" ht="102.75" customHeight="1">
      <c r="A103" s="352" t="s">
        <v>349</v>
      </c>
      <c r="B103" s="351" t="s">
        <v>350</v>
      </c>
      <c r="C103" s="54"/>
      <c r="D103" s="54">
        <f t="shared" si="46"/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46" t="e">
        <f t="shared" si="47"/>
        <v>#DIV/0!</v>
      </c>
      <c r="O103" s="259"/>
      <c r="P103" s="252"/>
      <c r="Q103" s="28"/>
    </row>
    <row r="104" spans="1:18" ht="101.25">
      <c r="A104" s="306" t="s">
        <v>103</v>
      </c>
      <c r="B104" s="309" t="s">
        <v>265</v>
      </c>
      <c r="C104" s="310"/>
      <c r="D104" s="307">
        <f t="shared" si="32"/>
        <v>5944.6</v>
      </c>
      <c r="E104" s="307">
        <f t="shared" si="32"/>
        <v>8681.6899999999987</v>
      </c>
      <c r="F104" s="307">
        <f>F105+F106+F107+F108+F109+F110</f>
        <v>0</v>
      </c>
      <c r="G104" s="357">
        <f>G105+G106+G107+G108+G109+G110</f>
        <v>0</v>
      </c>
      <c r="H104" s="370">
        <f t="shared" ref="H104:M104" si="50">H105+H106+H107+H108+H109+H110</f>
        <v>0</v>
      </c>
      <c r="I104" s="370">
        <f t="shared" si="50"/>
        <v>0</v>
      </c>
      <c r="J104" s="370">
        <f t="shared" si="50"/>
        <v>5944.6</v>
      </c>
      <c r="K104" s="370">
        <f t="shared" si="50"/>
        <v>8681.6899999999987</v>
      </c>
      <c r="L104" s="370">
        <f t="shared" si="50"/>
        <v>0</v>
      </c>
      <c r="M104" s="370">
        <f t="shared" si="50"/>
        <v>0</v>
      </c>
      <c r="N104" s="308">
        <f>E104/D104*100</f>
        <v>146.0432998015005</v>
      </c>
      <c r="O104" s="18" t="s">
        <v>328</v>
      </c>
      <c r="P104" s="231">
        <v>100</v>
      </c>
      <c r="Q104" s="20">
        <v>75.8</v>
      </c>
      <c r="R104" s="164">
        <f t="shared" ref="R104" si="51">Q104/P104*100</f>
        <v>75.8</v>
      </c>
    </row>
    <row r="105" spans="1:18" ht="191.25">
      <c r="A105" s="354" t="s">
        <v>266</v>
      </c>
      <c r="B105" s="375" t="s">
        <v>269</v>
      </c>
      <c r="C105" s="351"/>
      <c r="D105" s="54">
        <f t="shared" si="32"/>
        <v>5105.1000000000004</v>
      </c>
      <c r="E105" s="54">
        <f t="shared" si="32"/>
        <v>4973.16</v>
      </c>
      <c r="F105" s="359">
        <v>0</v>
      </c>
      <c r="G105" s="359">
        <v>0</v>
      </c>
      <c r="H105" s="359">
        <v>0</v>
      </c>
      <c r="I105" s="359">
        <v>0</v>
      </c>
      <c r="J105" s="359">
        <v>5105.1000000000004</v>
      </c>
      <c r="K105" s="359">
        <v>4973.16</v>
      </c>
      <c r="L105" s="359">
        <v>0</v>
      </c>
      <c r="M105" s="359">
        <v>0</v>
      </c>
      <c r="N105" s="46">
        <f t="shared" ref="N105:N113" si="52">E105/D105*100</f>
        <v>97.41552565081976</v>
      </c>
      <c r="O105" s="260"/>
      <c r="P105" s="226"/>
      <c r="Q105" s="226"/>
      <c r="R105" s="362"/>
    </row>
    <row r="106" spans="1:18" ht="123.75">
      <c r="A106" s="354" t="s">
        <v>267</v>
      </c>
      <c r="B106" s="374" t="s">
        <v>260</v>
      </c>
      <c r="C106" s="244"/>
      <c r="D106" s="54">
        <f t="shared" ref="D106:D107" si="53">F106+H106+J106+L106</f>
        <v>818.5</v>
      </c>
      <c r="E106" s="54">
        <f t="shared" ref="E106:E107" si="54">G106+I106+K106+M106</f>
        <v>3702.81</v>
      </c>
      <c r="F106" s="54">
        <v>0</v>
      </c>
      <c r="G106" s="54">
        <v>0</v>
      </c>
      <c r="H106" s="54">
        <v>0</v>
      </c>
      <c r="I106" s="54">
        <v>0</v>
      </c>
      <c r="J106" s="54">
        <v>818.5</v>
      </c>
      <c r="K106" s="54">
        <v>3702.81</v>
      </c>
      <c r="L106" s="54">
        <v>0</v>
      </c>
      <c r="M106" s="54">
        <v>0</v>
      </c>
      <c r="N106" s="46">
        <f t="shared" si="52"/>
        <v>452.38973732437387</v>
      </c>
      <c r="O106" s="260"/>
      <c r="P106" s="226"/>
      <c r="Q106" s="226"/>
      <c r="R106" s="261"/>
    </row>
    <row r="107" spans="1:18" ht="115.5" customHeight="1">
      <c r="A107" s="354" t="s">
        <v>268</v>
      </c>
      <c r="B107" s="374" t="s">
        <v>261</v>
      </c>
      <c r="C107" s="244"/>
      <c r="D107" s="54">
        <f t="shared" si="53"/>
        <v>21</v>
      </c>
      <c r="E107" s="54">
        <f t="shared" si="54"/>
        <v>5.72</v>
      </c>
      <c r="F107" s="54">
        <v>0</v>
      </c>
      <c r="G107" s="54">
        <v>0</v>
      </c>
      <c r="H107" s="54">
        <v>0</v>
      </c>
      <c r="I107" s="54">
        <v>0</v>
      </c>
      <c r="J107" s="54">
        <v>21</v>
      </c>
      <c r="K107" s="54">
        <v>5.72</v>
      </c>
      <c r="L107" s="54">
        <v>0</v>
      </c>
      <c r="M107" s="54">
        <f t="shared" ref="M107" si="55">O107+Q107+S107+U107</f>
        <v>0</v>
      </c>
      <c r="N107" s="54">
        <f t="shared" si="52"/>
        <v>27.238095238095241</v>
      </c>
      <c r="O107" s="260"/>
      <c r="P107" s="226"/>
      <c r="Q107" s="226"/>
      <c r="R107" s="261"/>
    </row>
    <row r="108" spans="1:18" ht="213.75">
      <c r="A108" s="354" t="s">
        <v>351</v>
      </c>
      <c r="B108" s="374" t="s">
        <v>354</v>
      </c>
      <c r="C108" s="244"/>
      <c r="D108" s="54">
        <f t="shared" ref="D108:D109" si="56">F108+H108+J108+L108</f>
        <v>0</v>
      </c>
      <c r="E108" s="54">
        <f t="shared" ref="E108:E109" si="57">G108+I108+K108+M108</f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 t="e">
        <f t="shared" si="52"/>
        <v>#DIV/0!</v>
      </c>
      <c r="O108" s="260"/>
      <c r="P108" s="226"/>
      <c r="Q108" s="226"/>
      <c r="R108" s="261"/>
    </row>
    <row r="109" spans="1:18" ht="146.25">
      <c r="A109" s="354" t="s">
        <v>352</v>
      </c>
      <c r="B109" s="375" t="s">
        <v>355</v>
      </c>
      <c r="C109" s="351"/>
      <c r="D109" s="54">
        <f t="shared" si="56"/>
        <v>0</v>
      </c>
      <c r="E109" s="54">
        <f t="shared" si="57"/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 t="e">
        <f t="shared" si="52"/>
        <v>#DIV/0!</v>
      </c>
      <c r="O109" s="260"/>
      <c r="P109" s="226"/>
      <c r="Q109" s="226"/>
      <c r="R109" s="261"/>
    </row>
    <row r="110" spans="1:18" ht="123.75">
      <c r="A110" s="354" t="s">
        <v>353</v>
      </c>
      <c r="B110" s="375" t="s">
        <v>356</v>
      </c>
      <c r="C110" s="351"/>
      <c r="D110" s="54">
        <f t="shared" ref="D110" si="58">F110+H110+J110+L110</f>
        <v>0</v>
      </c>
      <c r="E110" s="54">
        <f t="shared" ref="E110" si="59">G110+I110+K110+M110</f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 t="e">
        <f t="shared" si="52"/>
        <v>#DIV/0!</v>
      </c>
      <c r="O110" s="260"/>
      <c r="P110" s="226"/>
      <c r="Q110" s="226"/>
      <c r="R110" s="261"/>
    </row>
    <row r="111" spans="1:18" ht="94.5">
      <c r="A111" s="122" t="s">
        <v>146</v>
      </c>
      <c r="B111" s="245" t="s">
        <v>193</v>
      </c>
      <c r="C111" s="102"/>
      <c r="D111" s="23">
        <f t="shared" si="32"/>
        <v>667.3</v>
      </c>
      <c r="E111" s="23">
        <f t="shared" si="32"/>
        <v>65004.520000000004</v>
      </c>
      <c r="F111" s="23">
        <f>F112+F113+F114+F115+F116+F117</f>
        <v>588</v>
      </c>
      <c r="G111" s="23">
        <f t="shared" ref="G111:M111" si="60">G112+G113+G114+G115+G116+G117</f>
        <v>588</v>
      </c>
      <c r="H111" s="23">
        <f t="shared" si="60"/>
        <v>12</v>
      </c>
      <c r="I111" s="23">
        <f t="shared" si="60"/>
        <v>64300.630000000005</v>
      </c>
      <c r="J111" s="23">
        <f t="shared" si="60"/>
        <v>67.3</v>
      </c>
      <c r="K111" s="23">
        <f t="shared" si="60"/>
        <v>115.89</v>
      </c>
      <c r="L111" s="23">
        <f t="shared" si="60"/>
        <v>0</v>
      </c>
      <c r="M111" s="23">
        <f t="shared" si="60"/>
        <v>0</v>
      </c>
      <c r="N111" s="49">
        <f t="shared" si="52"/>
        <v>9741.4236475348425</v>
      </c>
      <c r="O111" s="79"/>
      <c r="P111" s="79"/>
      <c r="Q111" s="79"/>
      <c r="R111" s="79"/>
    </row>
    <row r="112" spans="1:18" ht="101.25">
      <c r="A112" s="122" t="s">
        <v>270</v>
      </c>
      <c r="B112" s="118" t="s">
        <v>362</v>
      </c>
      <c r="C112" s="352"/>
      <c r="D112" s="54">
        <f t="shared" ref="D112" si="61">F112+H112+J112+L112</f>
        <v>0</v>
      </c>
      <c r="E112" s="54">
        <f t="shared" ref="E112" si="62">G112+I112+K112+M112</f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 t="e">
        <f t="shared" ref="N112" si="63">E112/D112*100</f>
        <v>#DIV/0!</v>
      </c>
      <c r="O112" s="79"/>
      <c r="P112" s="79"/>
      <c r="Q112" s="79"/>
      <c r="R112" s="79"/>
    </row>
    <row r="113" spans="1:18" ht="35.25" customHeight="1">
      <c r="A113" s="122" t="s">
        <v>357</v>
      </c>
      <c r="B113" s="118" t="s">
        <v>383</v>
      </c>
      <c r="C113" s="246"/>
      <c r="D113" s="54">
        <f t="shared" si="32"/>
        <v>650</v>
      </c>
      <c r="E113" s="54">
        <f t="shared" si="32"/>
        <v>600.16999999999996</v>
      </c>
      <c r="F113" s="54">
        <v>588</v>
      </c>
      <c r="G113" s="54">
        <v>588</v>
      </c>
      <c r="H113" s="54">
        <v>12</v>
      </c>
      <c r="I113" s="54">
        <v>12</v>
      </c>
      <c r="J113" s="54">
        <v>50</v>
      </c>
      <c r="K113" s="54">
        <v>0.17</v>
      </c>
      <c r="L113" s="54">
        <v>0</v>
      </c>
      <c r="M113" s="54">
        <f t="shared" ref="M113" si="64">O113+Q113+S113+U113</f>
        <v>0</v>
      </c>
      <c r="N113" s="54">
        <f t="shared" si="52"/>
        <v>92.333846153846139</v>
      </c>
      <c r="O113" s="79"/>
      <c r="P113" s="79"/>
      <c r="Q113" s="79"/>
      <c r="R113" s="79"/>
    </row>
    <row r="114" spans="1:18" ht="79.5" customHeight="1">
      <c r="A114" s="122" t="s">
        <v>358</v>
      </c>
      <c r="B114" s="118" t="s">
        <v>384</v>
      </c>
      <c r="C114" s="352"/>
      <c r="D114" s="54">
        <f t="shared" ref="D114" si="65">F114+H114+J114+L114</f>
        <v>0</v>
      </c>
      <c r="E114" s="54">
        <f t="shared" ref="E114" si="66">G114+I114+K114+M114</f>
        <v>23018.469999999998</v>
      </c>
      <c r="F114" s="54">
        <v>0</v>
      </c>
      <c r="G114" s="54">
        <v>0</v>
      </c>
      <c r="H114" s="54">
        <v>0</v>
      </c>
      <c r="I114" s="54">
        <v>22995.05</v>
      </c>
      <c r="J114" s="54">
        <v>0</v>
      </c>
      <c r="K114" s="54">
        <v>23.42</v>
      </c>
      <c r="L114" s="54">
        <v>0</v>
      </c>
      <c r="M114" s="54">
        <v>0</v>
      </c>
      <c r="N114" s="54" t="e">
        <f t="shared" ref="N114" si="67">E114/D114*100</f>
        <v>#DIV/0!</v>
      </c>
      <c r="O114" s="79"/>
      <c r="P114" s="79"/>
      <c r="Q114" s="79"/>
      <c r="R114" s="79"/>
    </row>
    <row r="115" spans="1:18" ht="105" customHeight="1">
      <c r="A115" s="122" t="s">
        <v>359</v>
      </c>
      <c r="B115" s="118" t="s">
        <v>363</v>
      </c>
      <c r="C115" s="352"/>
      <c r="D115" s="54">
        <f t="shared" ref="D115:D117" si="68">F115+H115+J115+L115</f>
        <v>0</v>
      </c>
      <c r="E115" s="54">
        <f>G115+I115+K115+M115</f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f t="shared" ref="M115" si="69">O115+Q115+S115+U115</f>
        <v>0</v>
      </c>
      <c r="N115" s="54" t="e">
        <f t="shared" ref="N115:N117" si="70">E115/D115*100</f>
        <v>#DIV/0!</v>
      </c>
      <c r="O115" s="79"/>
      <c r="P115" s="79"/>
      <c r="Q115" s="79"/>
      <c r="R115" s="79"/>
    </row>
    <row r="116" spans="1:18" ht="84" customHeight="1">
      <c r="A116" s="122" t="s">
        <v>360</v>
      </c>
      <c r="B116" s="118" t="s">
        <v>364</v>
      </c>
      <c r="C116" s="352"/>
      <c r="D116" s="54">
        <f t="shared" si="68"/>
        <v>17.3</v>
      </c>
      <c r="E116" s="54">
        <f t="shared" ref="E116:E117" si="71">G116+I116+K116+M116</f>
        <v>41385.880000000005</v>
      </c>
      <c r="F116" s="54">
        <v>0</v>
      </c>
      <c r="G116" s="54">
        <v>0</v>
      </c>
      <c r="H116" s="54">
        <v>0</v>
      </c>
      <c r="I116" s="54">
        <v>41293.58</v>
      </c>
      <c r="J116" s="54">
        <v>17.3</v>
      </c>
      <c r="K116" s="54">
        <v>92.3</v>
      </c>
      <c r="L116" s="54">
        <v>0</v>
      </c>
      <c r="M116" s="54">
        <f t="shared" ref="M116:M117" si="72">O116+Q116+S116+U116</f>
        <v>0</v>
      </c>
      <c r="N116" s="54">
        <f t="shared" si="70"/>
        <v>239224.73988439312</v>
      </c>
      <c r="O116" s="4"/>
      <c r="P116" s="4"/>
      <c r="Q116" s="4"/>
      <c r="R116" s="262"/>
    </row>
    <row r="117" spans="1:18" ht="105" customHeight="1">
      <c r="A117" s="122" t="s">
        <v>361</v>
      </c>
      <c r="B117" s="118" t="s">
        <v>364</v>
      </c>
      <c r="C117" s="352"/>
      <c r="D117" s="54">
        <f t="shared" si="68"/>
        <v>0</v>
      </c>
      <c r="E117" s="54">
        <f t="shared" si="71"/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f t="shared" si="72"/>
        <v>0</v>
      </c>
      <c r="N117" s="54" t="e">
        <f t="shared" si="70"/>
        <v>#DIV/0!</v>
      </c>
      <c r="O117" s="4"/>
      <c r="P117" s="4"/>
      <c r="Q117" s="4"/>
      <c r="R117" s="262"/>
    </row>
    <row r="118" spans="1:18" ht="78.75">
      <c r="A118" s="490" t="s">
        <v>104</v>
      </c>
      <c r="B118" s="520" t="s">
        <v>210</v>
      </c>
      <c r="C118" s="472"/>
      <c r="D118" s="416">
        <f t="shared" si="32"/>
        <v>85006.2</v>
      </c>
      <c r="E118" s="416">
        <f t="shared" si="32"/>
        <v>90907.578999999998</v>
      </c>
      <c r="F118" s="416">
        <f>F121+F127+F130+F134+F136+F140+F148+F153+F157</f>
        <v>587.89</v>
      </c>
      <c r="G118" s="416">
        <f t="shared" ref="G118:M118" si="73">G121+G127+G130+G134+G136+G140+G148+G153+G157</f>
        <v>587.89</v>
      </c>
      <c r="H118" s="416">
        <f t="shared" si="73"/>
        <v>14543.409999999998</v>
      </c>
      <c r="I118" s="416">
        <f t="shared" si="73"/>
        <v>13415.309000000001</v>
      </c>
      <c r="J118" s="416">
        <f t="shared" si="73"/>
        <v>69874.899999999994</v>
      </c>
      <c r="K118" s="416">
        <f t="shared" si="73"/>
        <v>76904.38</v>
      </c>
      <c r="L118" s="412">
        <f t="shared" si="73"/>
        <v>0</v>
      </c>
      <c r="M118" s="412">
        <f t="shared" si="73"/>
        <v>0</v>
      </c>
      <c r="N118" s="508">
        <f>E118/D118*100</f>
        <v>106.94229244455111</v>
      </c>
      <c r="O118" s="18" t="s">
        <v>105</v>
      </c>
      <c r="P118" s="20">
        <v>96.5</v>
      </c>
      <c r="Q118" s="20">
        <v>43.1</v>
      </c>
      <c r="R118" s="28">
        <f t="shared" ref="R118" si="74">Q118/P118*100</f>
        <v>44.663212435233163</v>
      </c>
    </row>
    <row r="119" spans="1:18" ht="213.75">
      <c r="A119" s="491"/>
      <c r="B119" s="521"/>
      <c r="C119" s="522"/>
      <c r="D119" s="417"/>
      <c r="E119" s="417"/>
      <c r="F119" s="417"/>
      <c r="G119" s="417"/>
      <c r="H119" s="417"/>
      <c r="I119" s="417"/>
      <c r="J119" s="417"/>
      <c r="K119" s="417"/>
      <c r="L119" s="413"/>
      <c r="M119" s="413"/>
      <c r="N119" s="509"/>
      <c r="O119" s="18" t="s">
        <v>213</v>
      </c>
      <c r="P119" s="20">
        <v>39.5</v>
      </c>
      <c r="Q119" s="20">
        <v>39.5</v>
      </c>
      <c r="R119" s="164">
        <f t="shared" ref="R119" si="75">Q119/P119*100</f>
        <v>100</v>
      </c>
    </row>
    <row r="120" spans="1:18">
      <c r="A120" s="510" t="s">
        <v>27</v>
      </c>
      <c r="B120" s="511"/>
      <c r="C120" s="512"/>
      <c r="D120" s="89"/>
      <c r="E120" s="78"/>
      <c r="F120" s="78"/>
      <c r="G120" s="78"/>
      <c r="H120" s="78"/>
      <c r="I120" s="78"/>
      <c r="J120" s="78"/>
      <c r="K120" s="78"/>
      <c r="L120" s="78"/>
      <c r="M120" s="78"/>
      <c r="N120" s="93"/>
      <c r="O120" s="93"/>
      <c r="P120" s="94"/>
      <c r="Q120" s="94"/>
      <c r="R120" s="94"/>
    </row>
    <row r="121" spans="1:18" ht="78.75">
      <c r="A121" s="384" t="s">
        <v>106</v>
      </c>
      <c r="B121" s="387" t="s">
        <v>194</v>
      </c>
      <c r="C121" s="383"/>
      <c r="D121" s="394">
        <f t="shared" ref="D121:E148" si="76">F121+H121+J121+L121</f>
        <v>8916.2999999999993</v>
      </c>
      <c r="E121" s="394">
        <f t="shared" si="76"/>
        <v>8060.38</v>
      </c>
      <c r="F121" s="394">
        <f>F122+F123+F124+F125+F126</f>
        <v>0</v>
      </c>
      <c r="G121" s="394">
        <f t="shared" ref="G121:M121" si="77">G122+G123+G124+G125+G126</f>
        <v>0</v>
      </c>
      <c r="H121" s="394">
        <f t="shared" si="77"/>
        <v>8916.2999999999993</v>
      </c>
      <c r="I121" s="394">
        <f t="shared" si="77"/>
        <v>8060.38</v>
      </c>
      <c r="J121" s="394">
        <f t="shared" si="77"/>
        <v>0</v>
      </c>
      <c r="K121" s="55">
        <f t="shared" si="77"/>
        <v>0</v>
      </c>
      <c r="L121" s="55">
        <f t="shared" si="77"/>
        <v>0</v>
      </c>
      <c r="M121" s="55">
        <f t="shared" si="77"/>
        <v>0</v>
      </c>
      <c r="N121" s="49">
        <f t="shared" ref="N121:N149" si="78">E121/D121*100</f>
        <v>90.400502450568069</v>
      </c>
      <c r="O121" s="18" t="s">
        <v>105</v>
      </c>
      <c r="P121" s="20">
        <v>96.5</v>
      </c>
      <c r="Q121" s="20">
        <v>43.1</v>
      </c>
      <c r="R121" s="28">
        <f t="shared" ref="R121" si="79">Q121/P121*100</f>
        <v>44.663212435233163</v>
      </c>
    </row>
    <row r="122" spans="1:18" ht="78.75">
      <c r="A122" s="249" t="s">
        <v>271</v>
      </c>
      <c r="B122" s="118" t="s">
        <v>275</v>
      </c>
      <c r="C122" s="243"/>
      <c r="D122" s="54">
        <f t="shared" si="76"/>
        <v>0</v>
      </c>
      <c r="E122" s="54">
        <f t="shared" si="76"/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f t="shared" ref="M122" si="80">O122+Q122+S122+U122</f>
        <v>0</v>
      </c>
      <c r="N122" s="54" t="e">
        <f t="shared" si="78"/>
        <v>#DIV/0!</v>
      </c>
      <c r="O122" s="260"/>
      <c r="P122" s="226"/>
      <c r="Q122" s="226"/>
      <c r="R122" s="28"/>
    </row>
    <row r="123" spans="1:18" ht="123.75">
      <c r="A123" s="249" t="s">
        <v>272</v>
      </c>
      <c r="B123" s="118" t="s">
        <v>365</v>
      </c>
      <c r="C123" s="243"/>
      <c r="D123" s="54">
        <f t="shared" ref="D123:D125" si="81">F123+H123+J123+L123</f>
        <v>0</v>
      </c>
      <c r="E123" s="54">
        <f t="shared" ref="E123:E125" si="82">G123+I123+K123+M123</f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f t="shared" ref="M123:M125" si="83">O123+Q123+S123+U123</f>
        <v>0</v>
      </c>
      <c r="N123" s="54" t="e">
        <f t="shared" ref="N123:N126" si="84">E123/D123*100</f>
        <v>#DIV/0!</v>
      </c>
      <c r="O123" s="260"/>
      <c r="P123" s="226"/>
      <c r="Q123" s="226"/>
      <c r="R123" s="28"/>
    </row>
    <row r="124" spans="1:18" ht="78.75">
      <c r="A124" s="249" t="s">
        <v>273</v>
      </c>
      <c r="B124" s="118" t="s">
        <v>276</v>
      </c>
      <c r="C124" s="243"/>
      <c r="D124" s="54">
        <f t="shared" si="81"/>
        <v>1016.6</v>
      </c>
      <c r="E124" s="54">
        <f t="shared" si="82"/>
        <v>975.79</v>
      </c>
      <c r="F124" s="54">
        <v>0</v>
      </c>
      <c r="G124" s="54">
        <v>0</v>
      </c>
      <c r="H124" s="54">
        <v>1016.6</v>
      </c>
      <c r="I124" s="54">
        <v>975.79</v>
      </c>
      <c r="J124" s="54">
        <v>0</v>
      </c>
      <c r="K124" s="54">
        <v>0</v>
      </c>
      <c r="L124" s="54">
        <v>0</v>
      </c>
      <c r="M124" s="54">
        <f t="shared" si="83"/>
        <v>0</v>
      </c>
      <c r="N124" s="54">
        <f t="shared" si="84"/>
        <v>95.985638402518191</v>
      </c>
      <c r="O124" s="260"/>
      <c r="P124" s="226"/>
      <c r="Q124" s="226"/>
      <c r="R124" s="28"/>
    </row>
    <row r="125" spans="1:18" ht="78.75">
      <c r="A125" s="249" t="s">
        <v>274</v>
      </c>
      <c r="B125" s="118" t="s">
        <v>277</v>
      </c>
      <c r="C125" s="243"/>
      <c r="D125" s="54">
        <f t="shared" si="81"/>
        <v>833.5</v>
      </c>
      <c r="E125" s="54">
        <f t="shared" si="82"/>
        <v>1036.28</v>
      </c>
      <c r="F125" s="54">
        <v>0</v>
      </c>
      <c r="G125" s="54">
        <v>0</v>
      </c>
      <c r="H125" s="54">
        <v>833.5</v>
      </c>
      <c r="I125" s="54">
        <v>1036.28</v>
      </c>
      <c r="J125" s="54">
        <v>0</v>
      </c>
      <c r="K125" s="54">
        <v>0</v>
      </c>
      <c r="L125" s="54">
        <v>0</v>
      </c>
      <c r="M125" s="54">
        <f t="shared" si="83"/>
        <v>0</v>
      </c>
      <c r="N125" s="54">
        <f t="shared" si="84"/>
        <v>124.32873425314936</v>
      </c>
      <c r="O125" s="260"/>
      <c r="P125" s="226"/>
      <c r="Q125" s="226"/>
      <c r="R125" s="28"/>
    </row>
    <row r="126" spans="1:18" ht="67.5">
      <c r="A126" s="354" t="s">
        <v>366</v>
      </c>
      <c r="B126" s="118" t="s">
        <v>278</v>
      </c>
      <c r="C126" s="351"/>
      <c r="D126" s="54">
        <f t="shared" ref="D126" si="85">F126+H126+J126+L126</f>
        <v>7066.2</v>
      </c>
      <c r="E126" s="54">
        <f t="shared" ref="E126" si="86">G126+I126+K126+M126</f>
        <v>6048.31</v>
      </c>
      <c r="F126" s="54">
        <v>0</v>
      </c>
      <c r="G126" s="54">
        <v>0</v>
      </c>
      <c r="H126" s="54">
        <v>7066.2</v>
      </c>
      <c r="I126" s="54">
        <v>6048.31</v>
      </c>
      <c r="J126" s="54">
        <v>0</v>
      </c>
      <c r="K126" s="54">
        <v>0</v>
      </c>
      <c r="L126" s="54">
        <v>0</v>
      </c>
      <c r="M126" s="54">
        <v>0</v>
      </c>
      <c r="N126" s="54">
        <f t="shared" si="84"/>
        <v>85.594944949194769</v>
      </c>
      <c r="O126" s="260"/>
      <c r="P126" s="226"/>
      <c r="Q126" s="226"/>
      <c r="R126" s="28"/>
    </row>
    <row r="127" spans="1:18" ht="213.75">
      <c r="A127" s="11" t="s">
        <v>107</v>
      </c>
      <c r="B127" s="385" t="s">
        <v>279</v>
      </c>
      <c r="C127" s="383"/>
      <c r="D127" s="394">
        <f t="shared" si="76"/>
        <v>1267</v>
      </c>
      <c r="E127" s="394">
        <f t="shared" si="76"/>
        <v>1366</v>
      </c>
      <c r="F127" s="13">
        <f>F128+F129</f>
        <v>0</v>
      </c>
      <c r="G127" s="13">
        <f t="shared" ref="G127:M127" si="87">G128+G129</f>
        <v>0</v>
      </c>
      <c r="H127" s="54">
        <f t="shared" si="87"/>
        <v>1267</v>
      </c>
      <c r="I127" s="54">
        <f t="shared" si="87"/>
        <v>1366</v>
      </c>
      <c r="J127" s="54">
        <f t="shared" si="87"/>
        <v>0</v>
      </c>
      <c r="K127" s="54">
        <f t="shared" si="87"/>
        <v>0</v>
      </c>
      <c r="L127" s="54">
        <f t="shared" si="87"/>
        <v>0</v>
      </c>
      <c r="M127" s="54">
        <f t="shared" si="87"/>
        <v>0</v>
      </c>
      <c r="N127" s="54">
        <f t="shared" si="78"/>
        <v>107.81373322809786</v>
      </c>
      <c r="O127" s="18" t="s">
        <v>213</v>
      </c>
      <c r="P127" s="20">
        <v>39.5</v>
      </c>
      <c r="Q127" s="20">
        <v>39.5</v>
      </c>
      <c r="R127" s="164">
        <f t="shared" ref="R127" si="88">Q127/P127*100</f>
        <v>100</v>
      </c>
    </row>
    <row r="128" spans="1:18" ht="180">
      <c r="A128" s="249" t="s">
        <v>280</v>
      </c>
      <c r="B128" s="118" t="s">
        <v>281</v>
      </c>
      <c r="C128" s="243"/>
      <c r="D128" s="54">
        <f t="shared" si="76"/>
        <v>1267</v>
      </c>
      <c r="E128" s="54">
        <f t="shared" si="76"/>
        <v>1366</v>
      </c>
      <c r="F128" s="54">
        <v>0</v>
      </c>
      <c r="G128" s="54">
        <v>0</v>
      </c>
      <c r="H128" s="54">
        <v>1267</v>
      </c>
      <c r="I128" s="54">
        <v>1366</v>
      </c>
      <c r="J128" s="54">
        <v>0</v>
      </c>
      <c r="K128" s="54">
        <v>0</v>
      </c>
      <c r="L128" s="54">
        <v>0</v>
      </c>
      <c r="M128" s="54">
        <f t="shared" ref="M128" si="89">O128+Q128+S128+U128</f>
        <v>0</v>
      </c>
      <c r="N128" s="54">
        <f t="shared" si="78"/>
        <v>107.81373322809786</v>
      </c>
      <c r="O128" s="91"/>
      <c r="P128" s="93"/>
      <c r="Q128" s="93"/>
      <c r="R128" s="264"/>
    </row>
    <row r="129" spans="1:18" ht="123.75">
      <c r="A129" s="249" t="s">
        <v>282</v>
      </c>
      <c r="B129" s="118" t="s">
        <v>283</v>
      </c>
      <c r="C129" s="243"/>
      <c r="D129" s="54">
        <f t="shared" ref="D129" si="90">F129+H129+J129+L129</f>
        <v>0</v>
      </c>
      <c r="E129" s="54">
        <f t="shared" ref="E129" si="91">G129+I129+K129+M129</f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 t="e">
        <f t="shared" ref="N129" si="92">E129/D129*100</f>
        <v>#DIV/0!</v>
      </c>
      <c r="O129" s="263"/>
      <c r="P129" s="93"/>
      <c r="Q129" s="93"/>
      <c r="R129" s="264"/>
    </row>
    <row r="130" spans="1:18" ht="78.75">
      <c r="A130" s="390" t="s">
        <v>108</v>
      </c>
      <c r="B130" s="395" t="s">
        <v>109</v>
      </c>
      <c r="C130" s="393"/>
      <c r="D130" s="391">
        <f>F130+H130+J130+L130</f>
        <v>2862.3</v>
      </c>
      <c r="E130" s="392">
        <f t="shared" si="76"/>
        <v>2991.76</v>
      </c>
      <c r="F130" s="55">
        <f>F131+F132+G133</f>
        <v>0</v>
      </c>
      <c r="G130" s="55">
        <f>G131+G132+G133</f>
        <v>0</v>
      </c>
      <c r="H130" s="55">
        <f t="shared" ref="H130:M130" si="93">H131+H132+H133</f>
        <v>2682.3</v>
      </c>
      <c r="I130" s="55">
        <f t="shared" si="93"/>
        <v>2644</v>
      </c>
      <c r="J130" s="55">
        <f t="shared" si="93"/>
        <v>180</v>
      </c>
      <c r="K130" s="55">
        <f t="shared" si="93"/>
        <v>347.76</v>
      </c>
      <c r="L130" s="55">
        <f t="shared" si="93"/>
        <v>0</v>
      </c>
      <c r="M130" s="55">
        <f t="shared" si="93"/>
        <v>0</v>
      </c>
      <c r="N130" s="49">
        <f t="shared" si="78"/>
        <v>104.5229361003389</v>
      </c>
      <c r="O130" s="234" t="s">
        <v>105</v>
      </c>
      <c r="P130" s="20">
        <v>96.5</v>
      </c>
      <c r="Q130" s="20">
        <v>43.1</v>
      </c>
      <c r="R130" s="28">
        <f t="shared" ref="R130:R136" si="94">Q130/P130*100</f>
        <v>44.663212435233163</v>
      </c>
    </row>
    <row r="131" spans="1:18" ht="90">
      <c r="A131" s="373" t="s">
        <v>385</v>
      </c>
      <c r="B131" s="118" t="s">
        <v>388</v>
      </c>
      <c r="C131" s="375"/>
      <c r="D131" s="55">
        <f>F131+H131+J131+L131</f>
        <v>1641.3</v>
      </c>
      <c r="E131" s="363">
        <f t="shared" ref="E131" si="95">G131+I131+K131+M131</f>
        <v>2150.17</v>
      </c>
      <c r="F131" s="54">
        <v>0</v>
      </c>
      <c r="G131" s="54">
        <v>0</v>
      </c>
      <c r="H131" s="54">
        <v>1518.3</v>
      </c>
      <c r="I131" s="54">
        <v>1853.8</v>
      </c>
      <c r="J131" s="54">
        <v>123</v>
      </c>
      <c r="K131" s="54">
        <v>296.37</v>
      </c>
      <c r="L131" s="54">
        <v>0</v>
      </c>
      <c r="M131" s="54">
        <v>0</v>
      </c>
      <c r="N131" s="49"/>
      <c r="O131" s="376"/>
      <c r="P131" s="371"/>
      <c r="Q131" s="371"/>
      <c r="R131" s="28"/>
    </row>
    <row r="132" spans="1:18" ht="67.5">
      <c r="A132" s="373" t="s">
        <v>386</v>
      </c>
      <c r="B132" s="118" t="s">
        <v>389</v>
      </c>
      <c r="C132" s="375"/>
      <c r="D132" s="54">
        <f t="shared" si="76"/>
        <v>40</v>
      </c>
      <c r="E132" s="54">
        <f t="shared" ref="E132:E133" si="96">G132+I132+K132+M132</f>
        <v>40</v>
      </c>
      <c r="F132" s="54">
        <v>0</v>
      </c>
      <c r="G132" s="54">
        <v>0</v>
      </c>
      <c r="H132" s="54">
        <v>0</v>
      </c>
      <c r="I132" s="54">
        <v>0</v>
      </c>
      <c r="J132" s="54">
        <v>40</v>
      </c>
      <c r="K132" s="54">
        <v>40</v>
      </c>
      <c r="L132" s="54">
        <v>0</v>
      </c>
      <c r="M132" s="54">
        <v>0</v>
      </c>
      <c r="N132" s="49"/>
      <c r="O132" s="376"/>
      <c r="P132" s="371"/>
      <c r="Q132" s="371"/>
      <c r="R132" s="28"/>
    </row>
    <row r="133" spans="1:18" ht="56.25">
      <c r="A133" s="373" t="s">
        <v>387</v>
      </c>
      <c r="B133" s="118" t="s">
        <v>390</v>
      </c>
      <c r="C133" s="375"/>
      <c r="D133" s="54">
        <f t="shared" ref="D133" si="97">F133+H133+J133+L133</f>
        <v>1181</v>
      </c>
      <c r="E133" s="54">
        <f t="shared" si="96"/>
        <v>801.59</v>
      </c>
      <c r="F133" s="54">
        <v>0</v>
      </c>
      <c r="G133" s="54">
        <v>0</v>
      </c>
      <c r="H133" s="54">
        <v>1164</v>
      </c>
      <c r="I133" s="54">
        <v>790.2</v>
      </c>
      <c r="J133" s="54">
        <v>17</v>
      </c>
      <c r="K133" s="54">
        <v>11.39</v>
      </c>
      <c r="L133" s="54">
        <v>0</v>
      </c>
      <c r="M133" s="54">
        <v>0</v>
      </c>
      <c r="N133" s="49"/>
      <c r="O133" s="376"/>
      <c r="P133" s="371"/>
      <c r="Q133" s="371"/>
      <c r="R133" s="28"/>
    </row>
    <row r="134" spans="1:18" ht="112.5">
      <c r="A134" s="384" t="s">
        <v>110</v>
      </c>
      <c r="B134" s="383" t="s">
        <v>111</v>
      </c>
      <c r="C134" s="383"/>
      <c r="D134" s="388">
        <f t="shared" si="76"/>
        <v>50</v>
      </c>
      <c r="E134" s="388">
        <f t="shared" si="76"/>
        <v>46.83</v>
      </c>
      <c r="F134" s="388">
        <f>F135</f>
        <v>0</v>
      </c>
      <c r="G134" s="388">
        <f t="shared" ref="G134:M134" si="98">G135</f>
        <v>0</v>
      </c>
      <c r="H134" s="388">
        <f t="shared" si="98"/>
        <v>0</v>
      </c>
      <c r="I134" s="23">
        <f t="shared" si="98"/>
        <v>0</v>
      </c>
      <c r="J134" s="23">
        <f t="shared" si="98"/>
        <v>50</v>
      </c>
      <c r="K134" s="23">
        <f t="shared" si="98"/>
        <v>46.83</v>
      </c>
      <c r="L134" s="23">
        <f t="shared" si="98"/>
        <v>0</v>
      </c>
      <c r="M134" s="23">
        <f t="shared" si="98"/>
        <v>0</v>
      </c>
      <c r="N134" s="49">
        <f t="shared" si="78"/>
        <v>93.66</v>
      </c>
      <c r="O134" s="123"/>
      <c r="P134" s="19"/>
      <c r="Q134" s="19"/>
      <c r="R134" s="28"/>
    </row>
    <row r="135" spans="1:18" ht="67.5">
      <c r="A135" s="373" t="s">
        <v>391</v>
      </c>
      <c r="B135" s="375" t="s">
        <v>392</v>
      </c>
      <c r="C135" s="375"/>
      <c r="D135" s="372">
        <f>F135+H135+J135+L135</f>
        <v>50</v>
      </c>
      <c r="E135" s="372">
        <f>G135+I135+K135+M135</f>
        <v>46.83</v>
      </c>
      <c r="F135" s="372">
        <v>0</v>
      </c>
      <c r="G135" s="372">
        <v>0</v>
      </c>
      <c r="H135" s="372">
        <v>0</v>
      </c>
      <c r="I135" s="372">
        <v>0</v>
      </c>
      <c r="J135" s="372">
        <v>50</v>
      </c>
      <c r="K135" s="372">
        <v>46.83</v>
      </c>
      <c r="L135" s="372">
        <v>0</v>
      </c>
      <c r="M135" s="372">
        <v>0</v>
      </c>
      <c r="N135" s="46">
        <f t="shared" si="78"/>
        <v>93.66</v>
      </c>
      <c r="O135" s="376"/>
      <c r="P135" s="371"/>
      <c r="Q135" s="371"/>
      <c r="R135" s="28"/>
    </row>
    <row r="136" spans="1:18" ht="214.5" customHeight="1">
      <c r="A136" s="384" t="s">
        <v>112</v>
      </c>
      <c r="B136" s="383" t="s">
        <v>393</v>
      </c>
      <c r="C136" s="383"/>
      <c r="D136" s="394">
        <f t="shared" si="76"/>
        <v>36912.400000000001</v>
      </c>
      <c r="E136" s="394">
        <f t="shared" si="76"/>
        <v>37780.80000000001</v>
      </c>
      <c r="F136" s="85">
        <f>F137+F138+F139</f>
        <v>0</v>
      </c>
      <c r="G136" s="85">
        <f t="shared" ref="G136:M136" si="99">G137+G138+G139</f>
        <v>0</v>
      </c>
      <c r="H136" s="363">
        <f t="shared" si="99"/>
        <v>1237.8</v>
      </c>
      <c r="I136" s="363">
        <f t="shared" si="99"/>
        <v>875.9</v>
      </c>
      <c r="J136" s="363">
        <f t="shared" si="99"/>
        <v>35674.6</v>
      </c>
      <c r="K136" s="363">
        <f t="shared" si="99"/>
        <v>36904.900000000009</v>
      </c>
      <c r="L136" s="355">
        <f t="shared" si="99"/>
        <v>0</v>
      </c>
      <c r="M136" s="363">
        <f t="shared" si="99"/>
        <v>0</v>
      </c>
      <c r="N136" s="49">
        <f t="shared" si="78"/>
        <v>102.35259695928742</v>
      </c>
      <c r="O136" s="18" t="s">
        <v>213</v>
      </c>
      <c r="P136" s="19">
        <v>39.5</v>
      </c>
      <c r="Q136" s="19">
        <v>39.5</v>
      </c>
      <c r="R136" s="28">
        <f t="shared" si="94"/>
        <v>100</v>
      </c>
    </row>
    <row r="137" spans="1:18" ht="162.75" customHeight="1">
      <c r="A137" s="249" t="s">
        <v>284</v>
      </c>
      <c r="B137" s="243" t="s">
        <v>287</v>
      </c>
      <c r="C137" s="243"/>
      <c r="D137" s="54">
        <f t="shared" si="76"/>
        <v>22769.8</v>
      </c>
      <c r="E137" s="54">
        <f t="shared" si="76"/>
        <v>23332.5</v>
      </c>
      <c r="F137" s="54">
        <v>0</v>
      </c>
      <c r="G137" s="54">
        <v>0</v>
      </c>
      <c r="H137" s="54">
        <v>1200</v>
      </c>
      <c r="I137" s="54">
        <v>838.1</v>
      </c>
      <c r="J137" s="54">
        <v>21569.8</v>
      </c>
      <c r="K137" s="54">
        <v>22494.400000000001</v>
      </c>
      <c r="L137" s="54">
        <v>0</v>
      </c>
      <c r="M137" s="54">
        <f t="shared" ref="M137" si="100">O137+Q137+S137+U137</f>
        <v>0</v>
      </c>
      <c r="N137" s="54">
        <f t="shared" si="78"/>
        <v>102.4712557861729</v>
      </c>
      <c r="O137" s="18"/>
      <c r="P137" s="252"/>
      <c r="Q137" s="252"/>
      <c r="R137" s="28"/>
    </row>
    <row r="138" spans="1:18" ht="105.75" customHeight="1">
      <c r="A138" s="249" t="s">
        <v>285</v>
      </c>
      <c r="B138" s="243" t="s">
        <v>288</v>
      </c>
      <c r="C138" s="243"/>
      <c r="D138" s="54">
        <f t="shared" ref="D138:D139" si="101">F138+H138+J138+L138</f>
        <v>13038.599999999999</v>
      </c>
      <c r="E138" s="54">
        <f t="shared" ref="E138:E139" si="102">G138+I138+K138+M138</f>
        <v>12393.5</v>
      </c>
      <c r="F138" s="54">
        <v>0</v>
      </c>
      <c r="G138" s="54">
        <v>0</v>
      </c>
      <c r="H138" s="54">
        <v>37.799999999999997</v>
      </c>
      <c r="I138" s="54">
        <v>37.799999999999997</v>
      </c>
      <c r="J138" s="54">
        <v>13000.8</v>
      </c>
      <c r="K138" s="54">
        <v>12355.7</v>
      </c>
      <c r="L138" s="54">
        <v>0</v>
      </c>
      <c r="M138" s="54">
        <v>0</v>
      </c>
      <c r="N138" s="54">
        <f t="shared" ref="N138:N139" si="103">E138/D138*100</f>
        <v>95.052382924547132</v>
      </c>
      <c r="O138" s="18"/>
      <c r="P138" s="252"/>
      <c r="Q138" s="252"/>
      <c r="R138" s="28"/>
    </row>
    <row r="139" spans="1:18" ht="58.5" customHeight="1">
      <c r="A139" s="249" t="s">
        <v>286</v>
      </c>
      <c r="B139" s="243" t="s">
        <v>289</v>
      </c>
      <c r="C139" s="243"/>
      <c r="D139" s="54">
        <f t="shared" si="101"/>
        <v>1104</v>
      </c>
      <c r="E139" s="54">
        <f t="shared" si="102"/>
        <v>2054.8000000000002</v>
      </c>
      <c r="F139" s="54">
        <v>0</v>
      </c>
      <c r="G139" s="54">
        <v>0</v>
      </c>
      <c r="H139" s="54">
        <v>0</v>
      </c>
      <c r="I139" s="54">
        <v>0</v>
      </c>
      <c r="J139" s="54">
        <v>1104</v>
      </c>
      <c r="K139" s="54">
        <v>2054.8000000000002</v>
      </c>
      <c r="L139" s="54">
        <v>0</v>
      </c>
      <c r="M139" s="54">
        <f t="shared" ref="M139" si="104">O139+Q139+S139+U139</f>
        <v>0</v>
      </c>
      <c r="N139" s="54">
        <f t="shared" si="103"/>
        <v>186.12318840579712</v>
      </c>
      <c r="O139" s="18"/>
      <c r="P139" s="252"/>
      <c r="Q139" s="252"/>
      <c r="R139" s="28"/>
    </row>
    <row r="140" spans="1:18" ht="115.5">
      <c r="A140" s="384" t="s">
        <v>113</v>
      </c>
      <c r="B140" s="386" t="s">
        <v>296</v>
      </c>
      <c r="C140" s="386"/>
      <c r="D140" s="394">
        <f>F140+H140+J140+L140</f>
        <v>18917.600000000002</v>
      </c>
      <c r="E140" s="394">
        <f>G140+I140+K140+M140</f>
        <v>24058.720000000001</v>
      </c>
      <c r="F140" s="85">
        <f>F141+F142+F143+F144+F145+F146+F147</f>
        <v>0</v>
      </c>
      <c r="G140" s="85">
        <f t="shared" ref="G140:M140" si="105">G141+G142+G143+G144+G145+G146+G147</f>
        <v>0</v>
      </c>
      <c r="H140" s="85">
        <f t="shared" si="105"/>
        <v>0</v>
      </c>
      <c r="I140" s="85">
        <f t="shared" si="105"/>
        <v>0</v>
      </c>
      <c r="J140" s="85">
        <f t="shared" si="105"/>
        <v>18917.600000000002</v>
      </c>
      <c r="K140" s="394">
        <f t="shared" si="105"/>
        <v>24058.720000000001</v>
      </c>
      <c r="L140" s="85">
        <f t="shared" si="105"/>
        <v>0</v>
      </c>
      <c r="M140" s="85">
        <f t="shared" si="105"/>
        <v>0</v>
      </c>
      <c r="N140" s="34">
        <f t="shared" si="78"/>
        <v>127.17638601091046</v>
      </c>
      <c r="O140" s="64"/>
      <c r="P140" s="64"/>
      <c r="Q140" s="64"/>
      <c r="R140" s="64"/>
    </row>
    <row r="141" spans="1:18" ht="146.25">
      <c r="A141" s="249" t="s">
        <v>290</v>
      </c>
      <c r="B141" s="243" t="s">
        <v>287</v>
      </c>
      <c r="C141" s="243"/>
      <c r="D141" s="54">
        <f t="shared" si="76"/>
        <v>3185.1</v>
      </c>
      <c r="E141" s="54">
        <f t="shared" ref="E141" si="106">G141+I141+K141+M141</f>
        <v>3542.62</v>
      </c>
      <c r="F141" s="54">
        <v>0</v>
      </c>
      <c r="G141" s="54">
        <v>0</v>
      </c>
      <c r="H141" s="54">
        <v>0</v>
      </c>
      <c r="I141" s="54">
        <v>0</v>
      </c>
      <c r="J141" s="54">
        <v>3185.1</v>
      </c>
      <c r="K141" s="54">
        <v>3542.62</v>
      </c>
      <c r="L141" s="54">
        <v>0</v>
      </c>
      <c r="M141" s="54">
        <f t="shared" ref="M141" si="107">O141+Q141+S141+U141</f>
        <v>0</v>
      </c>
      <c r="N141" s="54">
        <f t="shared" si="78"/>
        <v>111.22476531349095</v>
      </c>
      <c r="O141" s="64"/>
      <c r="P141" s="64"/>
      <c r="Q141" s="64"/>
      <c r="R141" s="64"/>
    </row>
    <row r="142" spans="1:18" ht="168.75">
      <c r="A142" s="249" t="s">
        <v>291</v>
      </c>
      <c r="B142" s="243" t="s">
        <v>297</v>
      </c>
      <c r="C142" s="243"/>
      <c r="D142" s="54">
        <f t="shared" ref="D142:D146" si="108">F142+H142+J142+L142</f>
        <v>1295.5</v>
      </c>
      <c r="E142" s="54">
        <f t="shared" ref="E142:E146" si="109">G142+I142+K142+M142</f>
        <v>1530.74</v>
      </c>
      <c r="F142" s="54">
        <v>0</v>
      </c>
      <c r="G142" s="54">
        <v>0</v>
      </c>
      <c r="H142" s="54">
        <v>0</v>
      </c>
      <c r="I142" s="54">
        <v>0</v>
      </c>
      <c r="J142" s="54">
        <v>1295.5</v>
      </c>
      <c r="K142" s="54">
        <v>1530.74</v>
      </c>
      <c r="L142" s="54">
        <v>0</v>
      </c>
      <c r="M142" s="54">
        <f t="shared" ref="M142:M146" si="110">O142+Q142+S142+U142</f>
        <v>0</v>
      </c>
      <c r="N142" s="54">
        <f t="shared" ref="N142:N146" si="111">E142/D142*100</f>
        <v>118.15824006175222</v>
      </c>
      <c r="O142" s="64"/>
      <c r="P142" s="64"/>
      <c r="Q142" s="64"/>
      <c r="R142" s="64"/>
    </row>
    <row r="143" spans="1:18" ht="168.75">
      <c r="A143" s="249" t="s">
        <v>292</v>
      </c>
      <c r="B143" s="243" t="s">
        <v>298</v>
      </c>
      <c r="C143" s="243"/>
      <c r="D143" s="54">
        <f t="shared" si="108"/>
        <v>8106.1</v>
      </c>
      <c r="E143" s="54">
        <f t="shared" si="109"/>
        <v>9214.2900000000009</v>
      </c>
      <c r="F143" s="54">
        <v>0</v>
      </c>
      <c r="G143" s="54">
        <v>0</v>
      </c>
      <c r="H143" s="54">
        <v>0</v>
      </c>
      <c r="I143" s="54">
        <v>0</v>
      </c>
      <c r="J143" s="54">
        <v>8106.1</v>
      </c>
      <c r="K143" s="54">
        <v>9214.2900000000009</v>
      </c>
      <c r="L143" s="54">
        <v>0</v>
      </c>
      <c r="M143" s="54">
        <f t="shared" si="110"/>
        <v>0</v>
      </c>
      <c r="N143" s="54">
        <f t="shared" si="111"/>
        <v>113.67106253315404</v>
      </c>
      <c r="O143" s="64"/>
      <c r="P143" s="64"/>
      <c r="Q143" s="64"/>
      <c r="R143" s="64"/>
    </row>
    <row r="144" spans="1:18" ht="168.75">
      <c r="A144" s="249" t="s">
        <v>293</v>
      </c>
      <c r="B144" s="243" t="s">
        <v>299</v>
      </c>
      <c r="C144" s="243"/>
      <c r="D144" s="54">
        <f t="shared" si="108"/>
        <v>1160.0999999999999</v>
      </c>
      <c r="E144" s="54">
        <f t="shared" si="109"/>
        <v>1335.61</v>
      </c>
      <c r="F144" s="54">
        <v>0</v>
      </c>
      <c r="G144" s="54">
        <v>0</v>
      </c>
      <c r="H144" s="54">
        <v>0</v>
      </c>
      <c r="I144" s="54">
        <v>0</v>
      </c>
      <c r="J144" s="54">
        <v>1160.0999999999999</v>
      </c>
      <c r="K144" s="54">
        <v>1335.61</v>
      </c>
      <c r="L144" s="54">
        <v>0</v>
      </c>
      <c r="M144" s="54">
        <f t="shared" si="110"/>
        <v>0</v>
      </c>
      <c r="N144" s="54">
        <f t="shared" si="111"/>
        <v>115.12886820101716</v>
      </c>
      <c r="O144" s="64"/>
      <c r="P144" s="64"/>
      <c r="Q144" s="64"/>
      <c r="R144" s="64"/>
    </row>
    <row r="145" spans="1:18" ht="112.5">
      <c r="A145" s="249" t="s">
        <v>294</v>
      </c>
      <c r="B145" s="243" t="s">
        <v>300</v>
      </c>
      <c r="C145" s="243"/>
      <c r="D145" s="54">
        <f t="shared" si="108"/>
        <v>4086.9</v>
      </c>
      <c r="E145" s="54">
        <f t="shared" si="109"/>
        <v>7159.03</v>
      </c>
      <c r="F145" s="54">
        <v>0</v>
      </c>
      <c r="G145" s="54">
        <v>0</v>
      </c>
      <c r="H145" s="54">
        <v>0</v>
      </c>
      <c r="I145" s="54">
        <v>0</v>
      </c>
      <c r="J145" s="54">
        <v>4086.9</v>
      </c>
      <c r="K145" s="54">
        <v>7159.03</v>
      </c>
      <c r="L145" s="54">
        <v>0</v>
      </c>
      <c r="M145" s="54">
        <f t="shared" si="110"/>
        <v>0</v>
      </c>
      <c r="N145" s="54">
        <f t="shared" si="111"/>
        <v>175.17017788543882</v>
      </c>
      <c r="O145" s="64"/>
      <c r="P145" s="64"/>
      <c r="Q145" s="64"/>
      <c r="R145" s="64"/>
    </row>
    <row r="146" spans="1:18" ht="78.75">
      <c r="A146" s="249" t="s">
        <v>295</v>
      </c>
      <c r="B146" s="243" t="s">
        <v>301</v>
      </c>
      <c r="C146" s="243"/>
      <c r="D146" s="54">
        <f t="shared" si="108"/>
        <v>90</v>
      </c>
      <c r="E146" s="54">
        <f t="shared" si="109"/>
        <v>110.53</v>
      </c>
      <c r="F146" s="54">
        <v>0</v>
      </c>
      <c r="G146" s="54">
        <v>0</v>
      </c>
      <c r="H146" s="54">
        <v>0</v>
      </c>
      <c r="I146" s="54">
        <v>0</v>
      </c>
      <c r="J146" s="54">
        <v>90</v>
      </c>
      <c r="K146" s="54">
        <v>110.53</v>
      </c>
      <c r="L146" s="54">
        <v>0</v>
      </c>
      <c r="M146" s="54">
        <f t="shared" si="110"/>
        <v>0</v>
      </c>
      <c r="N146" s="54">
        <f t="shared" si="111"/>
        <v>122.81111111111112</v>
      </c>
      <c r="O146" s="64"/>
      <c r="P146" s="64"/>
      <c r="Q146" s="64"/>
      <c r="R146" s="64"/>
    </row>
    <row r="147" spans="1:18" ht="33.75">
      <c r="A147" s="379" t="s">
        <v>394</v>
      </c>
      <c r="B147" s="377" t="s">
        <v>395</v>
      </c>
      <c r="C147" s="377"/>
      <c r="D147" s="54">
        <f t="shared" ref="D147" si="112">F147+H147+J147+L147</f>
        <v>993.9</v>
      </c>
      <c r="E147" s="54">
        <f t="shared" ref="E147" si="113">G147+I147+K147+M147</f>
        <v>1165.9000000000001</v>
      </c>
      <c r="F147" s="54">
        <v>0</v>
      </c>
      <c r="G147" s="54">
        <v>0</v>
      </c>
      <c r="H147" s="54">
        <v>0</v>
      </c>
      <c r="I147" s="54">
        <v>0</v>
      </c>
      <c r="J147" s="54">
        <v>993.9</v>
      </c>
      <c r="K147" s="54">
        <v>1165.9000000000001</v>
      </c>
      <c r="L147" s="54">
        <v>0</v>
      </c>
      <c r="M147" s="54">
        <f t="shared" ref="M147" si="114">O147+Q147+S147+U147</f>
        <v>0</v>
      </c>
      <c r="N147" s="54">
        <f t="shared" ref="N147" si="115">E147/D147*100</f>
        <v>117.30556394003422</v>
      </c>
      <c r="O147" s="64"/>
      <c r="P147" s="64"/>
      <c r="Q147" s="64"/>
      <c r="R147" s="64"/>
    </row>
    <row r="148" spans="1:18" ht="135">
      <c r="A148" s="384" t="s">
        <v>114</v>
      </c>
      <c r="B148" s="383" t="s">
        <v>147</v>
      </c>
      <c r="C148" s="383"/>
      <c r="D148" s="55">
        <f t="shared" si="76"/>
        <v>15013.7</v>
      </c>
      <c r="E148" s="55">
        <f t="shared" si="76"/>
        <v>15546</v>
      </c>
      <c r="F148" s="55">
        <f>F149+F150+F151+F152</f>
        <v>0</v>
      </c>
      <c r="G148" s="55">
        <f t="shared" ref="G148:M148" si="116">G149+G150+G151+G152</f>
        <v>0</v>
      </c>
      <c r="H148" s="55">
        <f t="shared" si="116"/>
        <v>0</v>
      </c>
      <c r="I148" s="55">
        <f t="shared" si="116"/>
        <v>0</v>
      </c>
      <c r="J148" s="55">
        <f t="shared" si="116"/>
        <v>15013.7</v>
      </c>
      <c r="K148" s="55">
        <f t="shared" si="116"/>
        <v>15546</v>
      </c>
      <c r="L148" s="55">
        <f t="shared" si="116"/>
        <v>0</v>
      </c>
      <c r="M148" s="55">
        <f t="shared" si="116"/>
        <v>0</v>
      </c>
      <c r="N148" s="49">
        <f t="shared" si="78"/>
        <v>103.54542850862877</v>
      </c>
      <c r="O148" s="64"/>
      <c r="P148" s="64"/>
      <c r="Q148" s="64"/>
      <c r="R148" s="64"/>
    </row>
    <row r="149" spans="1:18" ht="112.5">
      <c r="A149" s="249" t="s">
        <v>302</v>
      </c>
      <c r="B149" s="377" t="s">
        <v>396</v>
      </c>
      <c r="C149" s="243"/>
      <c r="D149" s="54">
        <f t="shared" ref="D149" si="117">F149+H149+J149+L149</f>
        <v>0</v>
      </c>
      <c r="E149" s="54">
        <f t="shared" ref="E149" si="118">G149+I149+K149+M149</f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 t="e">
        <f t="shared" si="78"/>
        <v>#DIV/0!</v>
      </c>
      <c r="O149" s="64"/>
      <c r="P149" s="64"/>
      <c r="Q149" s="64"/>
      <c r="R149" s="64"/>
    </row>
    <row r="150" spans="1:18" ht="168.75">
      <c r="A150" s="249" t="s">
        <v>303</v>
      </c>
      <c r="B150" s="377" t="s">
        <v>305</v>
      </c>
      <c r="C150" s="243"/>
      <c r="D150" s="54">
        <f t="shared" ref="D150:D151" si="119">F150+H150+J150+L150</f>
        <v>10167.4</v>
      </c>
      <c r="E150" s="54">
        <f t="shared" ref="E150:E151" si="120">G150+I150+K150+M150</f>
        <v>10427.6</v>
      </c>
      <c r="F150" s="54">
        <v>0</v>
      </c>
      <c r="G150" s="54">
        <v>0</v>
      </c>
      <c r="H150" s="54">
        <v>0</v>
      </c>
      <c r="I150" s="54">
        <v>0</v>
      </c>
      <c r="J150" s="54">
        <v>10167.4</v>
      </c>
      <c r="K150" s="54">
        <v>10427.6</v>
      </c>
      <c r="L150" s="54">
        <v>0</v>
      </c>
      <c r="M150" s="54">
        <v>0</v>
      </c>
      <c r="N150" s="54">
        <f t="shared" ref="N150:N151" si="121">E150/D150*100</f>
        <v>102.55915966717156</v>
      </c>
      <c r="O150" s="64"/>
      <c r="P150" s="64"/>
      <c r="Q150" s="64"/>
      <c r="R150" s="64"/>
    </row>
    <row r="151" spans="1:18" ht="112.5">
      <c r="A151" s="249" t="s">
        <v>304</v>
      </c>
      <c r="B151" s="377" t="s">
        <v>306</v>
      </c>
      <c r="C151" s="243"/>
      <c r="D151" s="54">
        <f t="shared" si="119"/>
        <v>4710.3</v>
      </c>
      <c r="E151" s="54">
        <f t="shared" si="120"/>
        <v>4918.2</v>
      </c>
      <c r="F151" s="54">
        <v>0</v>
      </c>
      <c r="G151" s="54">
        <v>0</v>
      </c>
      <c r="H151" s="54">
        <v>0</v>
      </c>
      <c r="I151" s="54">
        <v>0</v>
      </c>
      <c r="J151" s="54">
        <v>4710.3</v>
      </c>
      <c r="K151" s="54">
        <v>4918.2</v>
      </c>
      <c r="L151" s="54">
        <v>0</v>
      </c>
      <c r="M151" s="54">
        <v>0</v>
      </c>
      <c r="N151" s="54">
        <f t="shared" si="121"/>
        <v>104.41373160945162</v>
      </c>
      <c r="O151" s="64"/>
      <c r="P151" s="64"/>
      <c r="Q151" s="64"/>
      <c r="R151" s="64"/>
    </row>
    <row r="152" spans="1:18" ht="78.75">
      <c r="A152" s="379" t="s">
        <v>397</v>
      </c>
      <c r="B152" s="377" t="s">
        <v>307</v>
      </c>
      <c r="C152" s="377"/>
      <c r="D152" s="54">
        <f t="shared" ref="D152" si="122">F152+H152+J152+L152</f>
        <v>136</v>
      </c>
      <c r="E152" s="54">
        <f t="shared" ref="E152" si="123">G152+I152+K152+M152</f>
        <v>200.2</v>
      </c>
      <c r="F152" s="54">
        <v>0</v>
      </c>
      <c r="G152" s="54">
        <v>0</v>
      </c>
      <c r="H152" s="54">
        <v>0</v>
      </c>
      <c r="I152" s="54">
        <v>0</v>
      </c>
      <c r="J152" s="54">
        <v>136</v>
      </c>
      <c r="K152" s="54">
        <v>200.2</v>
      </c>
      <c r="L152" s="54">
        <v>0</v>
      </c>
      <c r="M152" s="54">
        <v>0</v>
      </c>
      <c r="N152" s="54">
        <f t="shared" ref="N152" si="124">E152/D152*100</f>
        <v>147.20588235294116</v>
      </c>
      <c r="O152" s="64"/>
      <c r="P152" s="64"/>
      <c r="Q152" s="64"/>
      <c r="R152" s="64"/>
    </row>
    <row r="153" spans="1:18" ht="52.5">
      <c r="A153" s="384" t="s">
        <v>195</v>
      </c>
      <c r="B153" s="385" t="s">
        <v>399</v>
      </c>
      <c r="C153" s="13"/>
      <c r="D153" s="394">
        <f t="shared" ref="D153:D154" si="125">F153+H153+J153+L153</f>
        <v>458</v>
      </c>
      <c r="E153" s="394">
        <f t="shared" ref="E153:E154" si="126">G153+I153+K153+M153</f>
        <v>457.03899999999999</v>
      </c>
      <c r="F153" s="394">
        <f>F154+F155+F156</f>
        <v>0</v>
      </c>
      <c r="G153" s="394">
        <f t="shared" ref="G153:M153" si="127">G154+G155+G156</f>
        <v>0</v>
      </c>
      <c r="H153" s="394">
        <f t="shared" si="127"/>
        <v>428</v>
      </c>
      <c r="I153" s="394">
        <f t="shared" si="127"/>
        <v>457.03899999999999</v>
      </c>
      <c r="J153" s="55">
        <f t="shared" si="127"/>
        <v>30</v>
      </c>
      <c r="K153" s="55">
        <f t="shared" si="127"/>
        <v>0</v>
      </c>
      <c r="L153" s="55">
        <f t="shared" si="127"/>
        <v>0</v>
      </c>
      <c r="M153" s="55">
        <f t="shared" si="127"/>
        <v>0</v>
      </c>
      <c r="N153" s="49">
        <f t="shared" ref="N153:N154" si="128">E153/D153*100</f>
        <v>99.790174672489087</v>
      </c>
      <c r="O153" s="64"/>
      <c r="P153" s="64"/>
      <c r="Q153" s="64"/>
      <c r="R153" s="64"/>
    </row>
    <row r="154" spans="1:18" ht="191.25">
      <c r="A154" s="249" t="s">
        <v>308</v>
      </c>
      <c r="B154" s="118" t="s">
        <v>311</v>
      </c>
      <c r="C154" s="54"/>
      <c r="D154" s="54">
        <f t="shared" si="125"/>
        <v>415</v>
      </c>
      <c r="E154" s="54">
        <f t="shared" si="126"/>
        <v>455</v>
      </c>
      <c r="F154" s="54">
        <v>0</v>
      </c>
      <c r="G154" s="54">
        <v>0</v>
      </c>
      <c r="H154" s="54">
        <v>415</v>
      </c>
      <c r="I154" s="54">
        <v>455</v>
      </c>
      <c r="J154" s="54">
        <v>0</v>
      </c>
      <c r="K154" s="54">
        <v>0</v>
      </c>
      <c r="L154" s="54">
        <v>0</v>
      </c>
      <c r="M154" s="54">
        <v>0</v>
      </c>
      <c r="N154" s="54">
        <f t="shared" si="128"/>
        <v>109.63855421686748</v>
      </c>
      <c r="O154" s="64"/>
      <c r="P154" s="64"/>
      <c r="Q154" s="64"/>
      <c r="R154" s="64"/>
    </row>
    <row r="155" spans="1:18" ht="135">
      <c r="A155" s="249" t="s">
        <v>309</v>
      </c>
      <c r="B155" s="118" t="s">
        <v>312</v>
      </c>
      <c r="C155" s="54"/>
      <c r="D155" s="54">
        <f t="shared" ref="D155:D156" si="129">F155+H155+J155+L155</f>
        <v>13</v>
      </c>
      <c r="E155" s="258">
        <f t="shared" ref="E155:E156" si="130">G155+I155+K155+M155</f>
        <v>2.0390000000000001</v>
      </c>
      <c r="F155" s="54">
        <v>0</v>
      </c>
      <c r="G155" s="54">
        <v>0</v>
      </c>
      <c r="H155" s="54">
        <v>13</v>
      </c>
      <c r="I155" s="258">
        <v>2.0390000000000001</v>
      </c>
      <c r="J155" s="54">
        <v>0</v>
      </c>
      <c r="K155" s="54">
        <v>0</v>
      </c>
      <c r="L155" s="54">
        <v>0</v>
      </c>
      <c r="M155" s="54">
        <v>0</v>
      </c>
      <c r="N155" s="54">
        <f t="shared" ref="N155:N156" si="131">E155/D155*100</f>
        <v>15.684615384615386</v>
      </c>
      <c r="O155" s="64"/>
      <c r="P155" s="64"/>
      <c r="Q155" s="64"/>
      <c r="R155" s="64"/>
    </row>
    <row r="156" spans="1:18" ht="123.75">
      <c r="A156" s="379" t="s">
        <v>310</v>
      </c>
      <c r="B156" s="118" t="s">
        <v>260</v>
      </c>
      <c r="C156" s="54"/>
      <c r="D156" s="54">
        <f t="shared" si="129"/>
        <v>30</v>
      </c>
      <c r="E156" s="54">
        <f t="shared" si="130"/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30</v>
      </c>
      <c r="K156" s="54">
        <v>0</v>
      </c>
      <c r="L156" s="54">
        <v>0</v>
      </c>
      <c r="M156" s="54">
        <v>0</v>
      </c>
      <c r="N156" s="54">
        <f t="shared" si="131"/>
        <v>0</v>
      </c>
      <c r="O156" s="64"/>
      <c r="P156" s="64"/>
      <c r="Q156" s="64"/>
      <c r="R156" s="64"/>
    </row>
    <row r="157" spans="1:18" ht="42">
      <c r="A157" s="384" t="s">
        <v>398</v>
      </c>
      <c r="B157" s="385" t="s">
        <v>400</v>
      </c>
      <c r="C157" s="382"/>
      <c r="D157" s="394">
        <f t="shared" ref="D157" si="132">F157+H157+J157+L157</f>
        <v>608.9</v>
      </c>
      <c r="E157" s="394">
        <f t="shared" ref="E157" si="133">G157+I157+K157+M157</f>
        <v>600.04999999999995</v>
      </c>
      <c r="F157" s="13">
        <v>587.89</v>
      </c>
      <c r="G157" s="13">
        <v>587.89</v>
      </c>
      <c r="H157" s="54">
        <v>12.01</v>
      </c>
      <c r="I157" s="54">
        <v>11.99</v>
      </c>
      <c r="J157" s="54">
        <v>9</v>
      </c>
      <c r="K157" s="54">
        <v>0.17</v>
      </c>
      <c r="L157" s="54">
        <v>0</v>
      </c>
      <c r="M157" s="54">
        <v>0</v>
      </c>
      <c r="N157" s="54">
        <f t="shared" ref="N157" si="134">E157/D157*100</f>
        <v>98.546559369354569</v>
      </c>
      <c r="O157" s="389"/>
      <c r="P157" s="64"/>
      <c r="Q157" s="64"/>
      <c r="R157" s="381"/>
    </row>
    <row r="158" spans="1:18" ht="67.5">
      <c r="A158" s="472" t="s">
        <v>148</v>
      </c>
      <c r="B158" s="445" t="s">
        <v>196</v>
      </c>
      <c r="C158" s="505"/>
      <c r="D158" s="418">
        <v>0</v>
      </c>
      <c r="E158" s="418">
        <v>0</v>
      </c>
      <c r="F158" s="418">
        <v>0</v>
      </c>
      <c r="G158" s="418">
        <v>0</v>
      </c>
      <c r="H158" s="418">
        <v>0</v>
      </c>
      <c r="I158" s="418">
        <v>0</v>
      </c>
      <c r="J158" s="418">
        <v>0</v>
      </c>
      <c r="K158" s="418">
        <v>0</v>
      </c>
      <c r="L158" s="418">
        <v>0</v>
      </c>
      <c r="M158" s="418">
        <v>0</v>
      </c>
      <c r="N158" s="418">
        <v>0</v>
      </c>
      <c r="O158" s="378" t="s">
        <v>214</v>
      </c>
      <c r="P158" s="228" t="s">
        <v>401</v>
      </c>
      <c r="Q158" s="228" t="s">
        <v>401</v>
      </c>
      <c r="R158" s="28">
        <f t="shared" ref="R158:R161" si="135">Q158/P158*100</f>
        <v>100</v>
      </c>
    </row>
    <row r="159" spans="1:18" ht="101.25">
      <c r="A159" s="473"/>
      <c r="B159" s="503"/>
      <c r="C159" s="506"/>
      <c r="D159" s="419"/>
      <c r="E159" s="419"/>
      <c r="F159" s="419"/>
      <c r="G159" s="419"/>
      <c r="H159" s="419"/>
      <c r="I159" s="419"/>
      <c r="J159" s="419"/>
      <c r="K159" s="419"/>
      <c r="L159" s="419"/>
      <c r="M159" s="419"/>
      <c r="N159" s="419"/>
      <c r="O159" s="316" t="s">
        <v>215</v>
      </c>
      <c r="P159" s="228" t="s">
        <v>402</v>
      </c>
      <c r="Q159" s="228" t="s">
        <v>402</v>
      </c>
      <c r="R159" s="28">
        <f t="shared" si="135"/>
        <v>100</v>
      </c>
    </row>
    <row r="160" spans="1:18" ht="67.5" customHeight="1">
      <c r="A160" s="473"/>
      <c r="B160" s="503"/>
      <c r="C160" s="506"/>
      <c r="D160" s="419"/>
      <c r="E160" s="419"/>
      <c r="F160" s="419"/>
      <c r="G160" s="419"/>
      <c r="H160" s="419"/>
      <c r="I160" s="419"/>
      <c r="J160" s="419"/>
      <c r="K160" s="419"/>
      <c r="L160" s="419"/>
      <c r="M160" s="419"/>
      <c r="N160" s="419"/>
      <c r="O160" s="227" t="s">
        <v>216</v>
      </c>
      <c r="P160" s="228" t="s">
        <v>403</v>
      </c>
      <c r="Q160" s="228" t="s">
        <v>403</v>
      </c>
      <c r="R160" s="28">
        <f t="shared" si="135"/>
        <v>100</v>
      </c>
    </row>
    <row r="161" spans="1:18" ht="45.75" customHeight="1">
      <c r="A161" s="474"/>
      <c r="B161" s="504"/>
      <c r="C161" s="507"/>
      <c r="D161" s="420"/>
      <c r="E161" s="420"/>
      <c r="F161" s="420"/>
      <c r="G161" s="420"/>
      <c r="H161" s="420"/>
      <c r="I161" s="420"/>
      <c r="J161" s="420"/>
      <c r="K161" s="420"/>
      <c r="L161" s="420"/>
      <c r="M161" s="420"/>
      <c r="N161" s="420"/>
      <c r="O161" s="64" t="s">
        <v>329</v>
      </c>
      <c r="P161" s="64">
        <v>1</v>
      </c>
      <c r="Q161" s="64">
        <v>1</v>
      </c>
      <c r="R161" s="28">
        <f t="shared" si="135"/>
        <v>100</v>
      </c>
    </row>
    <row r="162" spans="1:18" ht="84.75" customHeight="1">
      <c r="A162" s="122" t="s">
        <v>149</v>
      </c>
      <c r="B162" s="311" t="s">
        <v>197</v>
      </c>
      <c r="C162" s="312"/>
      <c r="D162" s="55">
        <f t="shared" ref="D162" si="136">F162+H162+J162+L162</f>
        <v>0</v>
      </c>
      <c r="E162" s="55">
        <f t="shared" ref="E162" si="137">G162+I162+K162+M162</f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322">
        <v>0</v>
      </c>
      <c r="O162" s="323"/>
      <c r="P162" s="228"/>
      <c r="Q162" s="228"/>
      <c r="R162" s="164"/>
    </row>
    <row r="163" spans="1:18" ht="56.25">
      <c r="A163" s="516" t="s">
        <v>115</v>
      </c>
      <c r="B163" s="518" t="s">
        <v>0</v>
      </c>
      <c r="C163" s="518" t="s">
        <v>219</v>
      </c>
      <c r="D163" s="423">
        <f>D170+D178+D185+D193+D209+D214</f>
        <v>195517.1</v>
      </c>
      <c r="E163" s="423">
        <f>E170+E178+E185+E193+E209+E214</f>
        <v>260459.5</v>
      </c>
      <c r="F163" s="423">
        <f>F170+F178+F185+F193+F209</f>
        <v>845.4</v>
      </c>
      <c r="G163" s="423">
        <f>G170+G178+G185+G193+G209</f>
        <v>845.4</v>
      </c>
      <c r="H163" s="423">
        <f>H170+H178+H185+H193+H209+H214</f>
        <v>102809</v>
      </c>
      <c r="I163" s="423">
        <f>I170+I178+I185+I193+I209+I214</f>
        <v>161093</v>
      </c>
      <c r="J163" s="423">
        <f>J170+J178+J185+J193+J209+J214</f>
        <v>65862.7</v>
      </c>
      <c r="K163" s="423">
        <f>K170+K178+K185+K193+K209+K214</f>
        <v>64121.100000000006</v>
      </c>
      <c r="L163" s="423">
        <f>L170+L178+L185+L193+L209</f>
        <v>26000</v>
      </c>
      <c r="M163" s="423">
        <f>M170+M178+M185+M193+M209</f>
        <v>34400</v>
      </c>
      <c r="N163" s="423">
        <f>E163/D163*100</f>
        <v>133.2157136127735</v>
      </c>
      <c r="O163" s="313" t="s">
        <v>116</v>
      </c>
      <c r="P163" s="319">
        <v>1.0149999999999999</v>
      </c>
      <c r="Q163" s="320">
        <v>1.054</v>
      </c>
      <c r="R163" s="321">
        <f t="shared" ref="R163:R168" si="138">Q163/P163*100</f>
        <v>103.84236453201972</v>
      </c>
    </row>
    <row r="164" spans="1:18" ht="56.25">
      <c r="A164" s="517"/>
      <c r="B164" s="519"/>
      <c r="C164" s="519"/>
      <c r="D164" s="425"/>
      <c r="E164" s="425"/>
      <c r="F164" s="425"/>
      <c r="G164" s="425"/>
      <c r="H164" s="425"/>
      <c r="I164" s="425"/>
      <c r="J164" s="425"/>
      <c r="K164" s="425"/>
      <c r="L164" s="425"/>
      <c r="M164" s="425"/>
      <c r="N164" s="423"/>
      <c r="O164" s="187" t="s">
        <v>179</v>
      </c>
      <c r="P164" s="56">
        <v>1015</v>
      </c>
      <c r="Q164" s="40">
        <v>8959.6</v>
      </c>
      <c r="R164" s="36">
        <f t="shared" si="138"/>
        <v>882.71921182266021</v>
      </c>
    </row>
    <row r="165" spans="1:18" ht="72" customHeight="1">
      <c r="A165" s="517"/>
      <c r="B165" s="519"/>
      <c r="C165" s="519"/>
      <c r="D165" s="425"/>
      <c r="E165" s="425"/>
      <c r="F165" s="425"/>
      <c r="G165" s="425"/>
      <c r="H165" s="425"/>
      <c r="I165" s="425"/>
      <c r="J165" s="425"/>
      <c r="K165" s="425"/>
      <c r="L165" s="425"/>
      <c r="M165" s="425"/>
      <c r="N165" s="423"/>
      <c r="O165" s="187" t="s">
        <v>117</v>
      </c>
      <c r="P165" s="56">
        <v>76.400000000000006</v>
      </c>
      <c r="Q165" s="56">
        <v>133.80000000000001</v>
      </c>
      <c r="R165" s="36">
        <f t="shared" si="138"/>
        <v>175.13089005235602</v>
      </c>
    </row>
    <row r="166" spans="1:18" ht="39" customHeight="1">
      <c r="A166" s="517"/>
      <c r="B166" s="519"/>
      <c r="C166" s="519"/>
      <c r="D166" s="425"/>
      <c r="E166" s="425"/>
      <c r="F166" s="425"/>
      <c r="G166" s="425"/>
      <c r="H166" s="425"/>
      <c r="I166" s="425"/>
      <c r="J166" s="425"/>
      <c r="K166" s="425"/>
      <c r="L166" s="425"/>
      <c r="M166" s="425"/>
      <c r="N166" s="423"/>
      <c r="O166" s="188" t="s">
        <v>220</v>
      </c>
      <c r="P166" s="40">
        <v>422</v>
      </c>
      <c r="Q166" s="40">
        <v>608</v>
      </c>
      <c r="R166" s="36">
        <f t="shared" si="138"/>
        <v>144.07582938388626</v>
      </c>
    </row>
    <row r="167" spans="1:18" ht="50.25" customHeight="1">
      <c r="A167" s="517"/>
      <c r="B167" s="519"/>
      <c r="C167" s="519"/>
      <c r="D167" s="425"/>
      <c r="E167" s="425"/>
      <c r="F167" s="425"/>
      <c r="G167" s="425"/>
      <c r="H167" s="425"/>
      <c r="I167" s="425"/>
      <c r="J167" s="425"/>
      <c r="K167" s="425"/>
      <c r="L167" s="425"/>
      <c r="M167" s="425"/>
      <c r="N167" s="423"/>
      <c r="O167" s="187" t="s">
        <v>221</v>
      </c>
      <c r="P167" s="40">
        <v>10</v>
      </c>
      <c r="Q167" s="40">
        <v>11</v>
      </c>
      <c r="R167" s="36">
        <f t="shared" si="138"/>
        <v>110.00000000000001</v>
      </c>
    </row>
    <row r="168" spans="1:18" ht="123.75">
      <c r="A168" s="517"/>
      <c r="B168" s="459"/>
      <c r="C168" s="459"/>
      <c r="D168" s="426"/>
      <c r="E168" s="426"/>
      <c r="F168" s="426"/>
      <c r="G168" s="426"/>
      <c r="H168" s="426"/>
      <c r="I168" s="426"/>
      <c r="J168" s="426"/>
      <c r="K168" s="426"/>
      <c r="L168" s="426"/>
      <c r="M168" s="426"/>
      <c r="N168" s="424"/>
      <c r="O168" s="187" t="s">
        <v>182</v>
      </c>
      <c r="P168" s="40">
        <v>32</v>
      </c>
      <c r="Q168" s="40">
        <v>57.7</v>
      </c>
      <c r="R168" s="36">
        <f t="shared" si="138"/>
        <v>180.3125</v>
      </c>
    </row>
    <row r="169" spans="1:18">
      <c r="A169" s="461" t="s">
        <v>21</v>
      </c>
      <c r="B169" s="461"/>
      <c r="C169" s="461"/>
      <c r="D169" s="46"/>
      <c r="E169" s="23"/>
      <c r="F169" s="23"/>
      <c r="G169" s="49"/>
      <c r="H169" s="49"/>
      <c r="I169" s="23"/>
      <c r="J169" s="23"/>
      <c r="K169" s="49"/>
      <c r="L169" s="49"/>
      <c r="M169" s="49"/>
      <c r="N169" s="46"/>
      <c r="O169" s="46"/>
      <c r="P169" s="46"/>
      <c r="Q169" s="46"/>
      <c r="R169" s="46"/>
    </row>
    <row r="170" spans="1:18" ht="47.25" customHeight="1">
      <c r="A170" s="472" t="s">
        <v>118</v>
      </c>
      <c r="B170" s="526" t="s">
        <v>119</v>
      </c>
      <c r="C170" s="527" t="s">
        <v>24</v>
      </c>
      <c r="D170" s="412">
        <f>D174+D175+D176</f>
        <v>40638.1</v>
      </c>
      <c r="E170" s="412">
        <f>E174+E175+E176</f>
        <v>49038.8</v>
      </c>
      <c r="F170" s="412">
        <f t="shared" ref="F170:M170" si="139">F174+F175+F176</f>
        <v>0</v>
      </c>
      <c r="G170" s="412">
        <f t="shared" si="139"/>
        <v>0</v>
      </c>
      <c r="H170" s="412">
        <f t="shared" si="139"/>
        <v>2679.7</v>
      </c>
      <c r="I170" s="412">
        <f t="shared" si="139"/>
        <v>2679.7</v>
      </c>
      <c r="J170" s="412">
        <f t="shared" si="139"/>
        <v>11958.400000000001</v>
      </c>
      <c r="K170" s="412">
        <f t="shared" si="139"/>
        <v>11959.1</v>
      </c>
      <c r="L170" s="412">
        <f t="shared" si="139"/>
        <v>26000</v>
      </c>
      <c r="M170" s="412">
        <f t="shared" si="139"/>
        <v>34400</v>
      </c>
      <c r="N170" s="412">
        <f>E170/D170*100</f>
        <v>120.67198023529645</v>
      </c>
      <c r="O170" s="18" t="s">
        <v>222</v>
      </c>
      <c r="P170" s="57">
        <v>220</v>
      </c>
      <c r="Q170" s="57">
        <v>272.39999999999998</v>
      </c>
      <c r="R170" s="57">
        <f>Q170/P170*100</f>
        <v>123.8181818181818</v>
      </c>
    </row>
    <row r="171" spans="1:18" ht="47.25" customHeight="1">
      <c r="A171" s="473"/>
      <c r="B171" s="526"/>
      <c r="C171" s="528"/>
      <c r="D171" s="421"/>
      <c r="E171" s="421"/>
      <c r="F171" s="421"/>
      <c r="G171" s="421"/>
      <c r="H171" s="421"/>
      <c r="I171" s="421"/>
      <c r="J171" s="421"/>
      <c r="K171" s="421"/>
      <c r="L171" s="421"/>
      <c r="M171" s="421"/>
      <c r="N171" s="421"/>
      <c r="O171" s="18" t="s">
        <v>120</v>
      </c>
      <c r="P171" s="57">
        <v>26.1</v>
      </c>
      <c r="Q171" s="44">
        <v>26.1</v>
      </c>
      <c r="R171" s="57">
        <f>Q171/P171*100</f>
        <v>100</v>
      </c>
    </row>
    <row r="172" spans="1:18" ht="22.5">
      <c r="A172" s="525"/>
      <c r="B172" s="495"/>
      <c r="C172" s="529"/>
      <c r="D172" s="413"/>
      <c r="E172" s="413"/>
      <c r="F172" s="413"/>
      <c r="G172" s="413"/>
      <c r="H172" s="413"/>
      <c r="I172" s="413"/>
      <c r="J172" s="413"/>
      <c r="K172" s="413"/>
      <c r="L172" s="413"/>
      <c r="M172" s="413"/>
      <c r="N172" s="422"/>
      <c r="O172" s="18" t="s">
        <v>344</v>
      </c>
      <c r="P172" s="46">
        <v>14</v>
      </c>
      <c r="Q172" s="44">
        <v>14</v>
      </c>
      <c r="R172" s="57">
        <f>Q172/P172*100</f>
        <v>100</v>
      </c>
    </row>
    <row r="173" spans="1:18">
      <c r="A173" s="461" t="s">
        <v>27</v>
      </c>
      <c r="B173" s="461"/>
      <c r="C173" s="461"/>
      <c r="D173" s="94"/>
      <c r="E173" s="46"/>
      <c r="F173" s="46"/>
      <c r="G173" s="52"/>
      <c r="H173" s="52"/>
      <c r="I173" s="52"/>
      <c r="J173" s="52"/>
      <c r="K173" s="52"/>
      <c r="L173" s="52"/>
      <c r="M173" s="52"/>
      <c r="N173" s="95"/>
      <c r="O173" s="95"/>
      <c r="P173" s="58"/>
      <c r="Q173" s="58"/>
      <c r="R173" s="58"/>
    </row>
    <row r="174" spans="1:18" ht="66.75">
      <c r="A174" s="11" t="s">
        <v>121</v>
      </c>
      <c r="B174" s="112" t="s">
        <v>122</v>
      </c>
      <c r="C174" s="12" t="s">
        <v>24</v>
      </c>
      <c r="D174" s="49">
        <f t="shared" ref="D174:E176" si="140">F174+H174+J174+L174</f>
        <v>0</v>
      </c>
      <c r="E174" s="49">
        <f t="shared" si="140"/>
        <v>0</v>
      </c>
      <c r="F174" s="160">
        <v>0</v>
      </c>
      <c r="G174" s="160">
        <v>0</v>
      </c>
      <c r="H174" s="160">
        <v>0</v>
      </c>
      <c r="I174" s="160">
        <v>0</v>
      </c>
      <c r="J174" s="160">
        <v>0</v>
      </c>
      <c r="K174" s="160">
        <v>0</v>
      </c>
      <c r="L174" s="160">
        <v>0</v>
      </c>
      <c r="M174" s="160">
        <v>0</v>
      </c>
      <c r="N174" s="161" t="e">
        <f t="shared" ref="N174:N176" si="141">E174/D174*100</f>
        <v>#DIV/0!</v>
      </c>
      <c r="O174" s="14"/>
      <c r="P174" s="57"/>
      <c r="Q174" s="44"/>
      <c r="R174" s="41"/>
    </row>
    <row r="175" spans="1:18" ht="55.5">
      <c r="A175" s="347" t="s">
        <v>123</v>
      </c>
      <c r="B175" s="348" t="s">
        <v>217</v>
      </c>
      <c r="C175" s="345"/>
      <c r="D175" s="88">
        <f t="shared" ref="D175" si="142">F175+H175+J175+L175</f>
        <v>32388.1</v>
      </c>
      <c r="E175" s="88">
        <f t="shared" ref="E175" si="143">G175+I175+K175+M175</f>
        <v>40788.800000000003</v>
      </c>
      <c r="F175" s="48">
        <v>0</v>
      </c>
      <c r="G175" s="48">
        <v>0</v>
      </c>
      <c r="H175" s="48">
        <v>0</v>
      </c>
      <c r="I175" s="48">
        <v>0</v>
      </c>
      <c r="J175" s="48">
        <v>6388.1</v>
      </c>
      <c r="K175" s="48">
        <v>6388.8</v>
      </c>
      <c r="L175" s="48">
        <v>26000</v>
      </c>
      <c r="M175" s="48">
        <v>34400</v>
      </c>
      <c r="N175" s="57">
        <f t="shared" ref="N175" si="144">E175/D175*100</f>
        <v>125.93761288868444</v>
      </c>
      <c r="O175" s="350"/>
      <c r="P175" s="57"/>
      <c r="Q175" s="44"/>
      <c r="R175" s="349"/>
    </row>
    <row r="176" spans="1:18" ht="126" customHeight="1">
      <c r="A176" s="347" t="s">
        <v>342</v>
      </c>
      <c r="B176" s="348" t="s">
        <v>343</v>
      </c>
      <c r="C176" s="12"/>
      <c r="D176" s="88">
        <f t="shared" si="140"/>
        <v>8250</v>
      </c>
      <c r="E176" s="88">
        <f t="shared" si="140"/>
        <v>8250</v>
      </c>
      <c r="F176" s="48">
        <v>0</v>
      </c>
      <c r="G176" s="48">
        <v>0</v>
      </c>
      <c r="H176" s="48">
        <v>2679.7</v>
      </c>
      <c r="I176" s="48">
        <v>2679.7</v>
      </c>
      <c r="J176" s="48">
        <v>5570.3</v>
      </c>
      <c r="K176" s="48">
        <v>5570.3</v>
      </c>
      <c r="L176" s="48">
        <v>0</v>
      </c>
      <c r="M176" s="48">
        <v>0</v>
      </c>
      <c r="N176" s="57">
        <f t="shared" si="141"/>
        <v>100</v>
      </c>
      <c r="O176" s="162"/>
      <c r="P176" s="47"/>
      <c r="Q176" s="47"/>
      <c r="R176" s="41"/>
    </row>
    <row r="177" spans="1:18" ht="56.25">
      <c r="A177" s="472" t="s">
        <v>124</v>
      </c>
      <c r="B177" s="548" t="s">
        <v>125</v>
      </c>
      <c r="C177" s="236"/>
      <c r="D177" s="180"/>
      <c r="E177" s="183"/>
      <c r="F177" s="229"/>
      <c r="G177" s="184"/>
      <c r="H177" s="181"/>
      <c r="I177" s="185"/>
      <c r="J177" s="181"/>
      <c r="K177" s="185"/>
      <c r="L177" s="233"/>
      <c r="M177" s="186"/>
      <c r="N177" s="235"/>
      <c r="O177" s="18" t="s">
        <v>223</v>
      </c>
      <c r="P177" s="62">
        <v>76.400000000000006</v>
      </c>
      <c r="Q177" s="57">
        <v>133.80000000000001</v>
      </c>
      <c r="R177" s="46">
        <f t="shared" ref="R177:R179" si="145">Q177/P177*100</f>
        <v>175.13089005235602</v>
      </c>
    </row>
    <row r="178" spans="1:18" ht="67.5">
      <c r="A178" s="473"/>
      <c r="B178" s="549"/>
      <c r="C178" s="523"/>
      <c r="D178" s="421">
        <f>F178+H178+J178+L178</f>
        <v>20429.900000000001</v>
      </c>
      <c r="E178" s="421">
        <f>G178+I178+K178+M178</f>
        <v>20481.900000000001</v>
      </c>
      <c r="F178" s="421">
        <f>F181+F182+F184</f>
        <v>0</v>
      </c>
      <c r="G178" s="530">
        <f t="shared" ref="G178:M178" si="146">G181+G182+G184</f>
        <v>0</v>
      </c>
      <c r="H178" s="421">
        <f t="shared" si="146"/>
        <v>0</v>
      </c>
      <c r="I178" s="530">
        <f t="shared" si="146"/>
        <v>0</v>
      </c>
      <c r="J178" s="421">
        <f t="shared" si="146"/>
        <v>20429.900000000001</v>
      </c>
      <c r="K178" s="530">
        <f t="shared" si="146"/>
        <v>20481.900000000001</v>
      </c>
      <c r="L178" s="421">
        <f t="shared" si="146"/>
        <v>0</v>
      </c>
      <c r="M178" s="530">
        <f t="shared" si="146"/>
        <v>0</v>
      </c>
      <c r="N178" s="421">
        <f>E178/D178*100</f>
        <v>100.25452890126726</v>
      </c>
      <c r="O178" s="189" t="s">
        <v>180</v>
      </c>
      <c r="P178" s="45">
        <v>0.8</v>
      </c>
      <c r="Q178" s="45">
        <v>0.81599999999999995</v>
      </c>
      <c r="R178" s="46">
        <f t="shared" si="145"/>
        <v>101.99999999999999</v>
      </c>
    </row>
    <row r="179" spans="1:18" ht="67.5">
      <c r="A179" s="473"/>
      <c r="B179" s="550"/>
      <c r="C179" s="524"/>
      <c r="D179" s="413"/>
      <c r="E179" s="413"/>
      <c r="F179" s="444"/>
      <c r="G179" s="531"/>
      <c r="H179" s="444"/>
      <c r="I179" s="531"/>
      <c r="J179" s="413"/>
      <c r="K179" s="547"/>
      <c r="L179" s="444"/>
      <c r="M179" s="531"/>
      <c r="N179" s="444"/>
      <c r="O179" s="107" t="s">
        <v>181</v>
      </c>
      <c r="P179" s="45">
        <v>0.8</v>
      </c>
      <c r="Q179" s="45">
        <v>0.85099999999999998</v>
      </c>
      <c r="R179" s="57">
        <f t="shared" si="145"/>
        <v>106.375</v>
      </c>
    </row>
    <row r="180" spans="1:18">
      <c r="A180" s="490" t="s">
        <v>101</v>
      </c>
      <c r="B180" s="545"/>
      <c r="C180" s="545"/>
      <c r="D180" s="94"/>
      <c r="E180" s="60"/>
      <c r="F180" s="60"/>
      <c r="G180" s="94"/>
      <c r="H180" s="94"/>
      <c r="I180" s="94"/>
      <c r="J180" s="94"/>
      <c r="K180" s="94"/>
      <c r="L180" s="94"/>
      <c r="M180" s="94"/>
      <c r="N180" s="96"/>
      <c r="O180" s="96"/>
      <c r="P180" s="182"/>
      <c r="Q180" s="182"/>
      <c r="R180" s="182"/>
    </row>
    <row r="181" spans="1:18" ht="44.25">
      <c r="A181" s="11" t="s">
        <v>126</v>
      </c>
      <c r="B181" s="22" t="s">
        <v>127</v>
      </c>
      <c r="C181" s="22"/>
      <c r="D181" s="99">
        <f>F181+H181+J181+L181</f>
        <v>20429.900000000001</v>
      </c>
      <c r="E181" s="32">
        <f>G181+I181+K181+M181</f>
        <v>20429.900000000001</v>
      </c>
      <c r="F181" s="33">
        <v>0</v>
      </c>
      <c r="G181" s="33">
        <v>0</v>
      </c>
      <c r="H181" s="33">
        <v>0</v>
      </c>
      <c r="I181" s="33">
        <v>0</v>
      </c>
      <c r="J181" s="33">
        <v>20429.900000000001</v>
      </c>
      <c r="K181" s="33">
        <v>20429.900000000001</v>
      </c>
      <c r="L181" s="33">
        <v>0</v>
      </c>
      <c r="M181" s="33">
        <v>0</v>
      </c>
      <c r="N181" s="27">
        <f>E181/D181*100</f>
        <v>100</v>
      </c>
      <c r="O181" s="95"/>
      <c r="P181" s="95"/>
      <c r="Q181" s="95"/>
      <c r="R181" s="95"/>
    </row>
    <row r="182" spans="1:18" ht="33">
      <c r="A182" s="11" t="s">
        <v>128</v>
      </c>
      <c r="B182" s="12" t="s">
        <v>129</v>
      </c>
      <c r="C182" s="12"/>
      <c r="D182" s="99">
        <f>F182+H182+J182+L182</f>
        <v>0</v>
      </c>
      <c r="E182" s="32">
        <f>G182+I182+K182+M182</f>
        <v>52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52</v>
      </c>
      <c r="L182" s="48">
        <v>0</v>
      </c>
      <c r="M182" s="48">
        <v>0</v>
      </c>
      <c r="N182" s="163">
        <v>0</v>
      </c>
      <c r="O182" s="95"/>
      <c r="P182" s="95"/>
      <c r="Q182" s="95"/>
      <c r="R182" s="95"/>
    </row>
    <row r="183" spans="1:18" ht="33.75">
      <c r="A183" s="111" t="s">
        <v>130</v>
      </c>
      <c r="B183" s="113" t="s">
        <v>131</v>
      </c>
      <c r="C183" s="113"/>
      <c r="D183" s="31">
        <v>0</v>
      </c>
      <c r="E183" s="31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97">
        <v>0</v>
      </c>
      <c r="O183" s="95"/>
      <c r="P183" s="95"/>
      <c r="Q183" s="95"/>
      <c r="R183" s="95"/>
    </row>
    <row r="184" spans="1:18" ht="33">
      <c r="A184" s="111" t="s">
        <v>150</v>
      </c>
      <c r="B184" s="113" t="s">
        <v>151</v>
      </c>
      <c r="C184" s="22"/>
      <c r="D184" s="31">
        <v>0</v>
      </c>
      <c r="E184" s="31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97">
        <v>0</v>
      </c>
      <c r="O184" s="41"/>
      <c r="P184" s="41"/>
      <c r="Q184" s="41"/>
      <c r="R184" s="46"/>
    </row>
    <row r="185" spans="1:18" ht="45">
      <c r="A185" s="490" t="s">
        <v>132</v>
      </c>
      <c r="B185" s="526" t="s">
        <v>133</v>
      </c>
      <c r="C185" s="527"/>
      <c r="D185" s="412">
        <f t="shared" ref="D185:M185" si="147">D188+D190</f>
        <v>5492.6</v>
      </c>
      <c r="E185" s="412">
        <f t="shared" si="147"/>
        <v>5492.7</v>
      </c>
      <c r="F185" s="412">
        <f t="shared" si="147"/>
        <v>845.4</v>
      </c>
      <c r="G185" s="412">
        <f t="shared" si="147"/>
        <v>845.4</v>
      </c>
      <c r="H185" s="412">
        <f t="shared" si="147"/>
        <v>3107.8</v>
      </c>
      <c r="I185" s="412">
        <f t="shared" si="147"/>
        <v>2882</v>
      </c>
      <c r="J185" s="412">
        <f t="shared" si="147"/>
        <v>1539.4</v>
      </c>
      <c r="K185" s="412">
        <f t="shared" si="147"/>
        <v>1765.3000000000002</v>
      </c>
      <c r="L185" s="412">
        <f t="shared" si="147"/>
        <v>0</v>
      </c>
      <c r="M185" s="412">
        <f t="shared" si="147"/>
        <v>0</v>
      </c>
      <c r="N185" s="414">
        <v>100</v>
      </c>
      <c r="O185" s="190" t="s">
        <v>221</v>
      </c>
      <c r="P185" s="46">
        <v>10</v>
      </c>
      <c r="Q185" s="46">
        <v>11</v>
      </c>
      <c r="R185" s="46">
        <f>Q185/P185*100</f>
        <v>110.00000000000001</v>
      </c>
    </row>
    <row r="186" spans="1:18" ht="146.25">
      <c r="A186" s="491"/>
      <c r="B186" s="495"/>
      <c r="C186" s="546"/>
      <c r="D186" s="413"/>
      <c r="E186" s="413"/>
      <c r="F186" s="413"/>
      <c r="G186" s="413"/>
      <c r="H186" s="413"/>
      <c r="I186" s="413"/>
      <c r="J186" s="413"/>
      <c r="K186" s="413"/>
      <c r="L186" s="413"/>
      <c r="M186" s="413"/>
      <c r="N186" s="415"/>
      <c r="O186" s="190" t="s">
        <v>224</v>
      </c>
      <c r="P186" s="46">
        <v>40</v>
      </c>
      <c r="Q186" s="46">
        <v>50</v>
      </c>
      <c r="R186" s="46">
        <f>Q186/P186*100</f>
        <v>125</v>
      </c>
    </row>
    <row r="187" spans="1:18">
      <c r="A187" s="461" t="s">
        <v>27</v>
      </c>
      <c r="B187" s="461"/>
      <c r="C187" s="461"/>
      <c r="D187" s="94"/>
      <c r="E187" s="60"/>
      <c r="F187" s="60"/>
      <c r="G187" s="94"/>
      <c r="H187" s="94"/>
      <c r="I187" s="94"/>
      <c r="J187" s="94"/>
      <c r="K187" s="94"/>
      <c r="L187" s="94"/>
      <c r="M187" s="94"/>
      <c r="N187" s="95"/>
      <c r="O187" s="237"/>
      <c r="P187" s="217"/>
      <c r="Q187" s="217"/>
      <c r="R187" s="217"/>
    </row>
    <row r="188" spans="1:18" ht="45" customHeight="1">
      <c r="A188" s="472" t="s">
        <v>134</v>
      </c>
      <c r="B188" s="533" t="s">
        <v>135</v>
      </c>
      <c r="C188" s="533"/>
      <c r="D188" s="416">
        <f>F188+H188+J188+L188</f>
        <v>5266.7000000000007</v>
      </c>
      <c r="E188" s="416">
        <f>G188+I188+K188+M188</f>
        <v>5266.8</v>
      </c>
      <c r="F188" s="410">
        <v>845.4</v>
      </c>
      <c r="G188" s="410">
        <v>845.4</v>
      </c>
      <c r="H188" s="410">
        <v>2881.9</v>
      </c>
      <c r="I188" s="410">
        <v>2882</v>
      </c>
      <c r="J188" s="410">
        <v>1539.4</v>
      </c>
      <c r="K188" s="410">
        <v>1539.4</v>
      </c>
      <c r="L188" s="410">
        <v>0</v>
      </c>
      <c r="M188" s="410">
        <v>0</v>
      </c>
      <c r="N188" s="436">
        <f>E188/D188*100</f>
        <v>100.00189872215996</v>
      </c>
      <c r="O188" s="410" t="s">
        <v>221</v>
      </c>
      <c r="P188" s="427">
        <v>10</v>
      </c>
      <c r="Q188" s="427">
        <v>11</v>
      </c>
      <c r="R188" s="427">
        <f>Q188/P188*100</f>
        <v>110.00000000000001</v>
      </c>
    </row>
    <row r="189" spans="1:18" ht="53.25" customHeight="1">
      <c r="A189" s="474"/>
      <c r="B189" s="543"/>
      <c r="C189" s="543"/>
      <c r="D189" s="417"/>
      <c r="E189" s="417"/>
      <c r="F189" s="411"/>
      <c r="G189" s="411"/>
      <c r="H189" s="411"/>
      <c r="I189" s="411"/>
      <c r="J189" s="411"/>
      <c r="K189" s="411"/>
      <c r="L189" s="411"/>
      <c r="M189" s="411"/>
      <c r="N189" s="437"/>
      <c r="O189" s="411"/>
      <c r="P189" s="428"/>
      <c r="Q189" s="428"/>
      <c r="R189" s="428"/>
    </row>
    <row r="190" spans="1:18">
      <c r="A190" s="472" t="s">
        <v>136</v>
      </c>
      <c r="B190" s="472" t="s">
        <v>198</v>
      </c>
      <c r="C190" s="472"/>
      <c r="D190" s="412">
        <f>F190+H190+J190+L190</f>
        <v>225.9</v>
      </c>
      <c r="E190" s="412">
        <f>G190+I190+K190+M190</f>
        <v>225.9</v>
      </c>
      <c r="F190" s="438">
        <v>0</v>
      </c>
      <c r="G190" s="438">
        <v>0</v>
      </c>
      <c r="H190" s="438">
        <v>225.9</v>
      </c>
      <c r="I190" s="438">
        <v>0</v>
      </c>
      <c r="J190" s="438">
        <v>0</v>
      </c>
      <c r="K190" s="438">
        <v>225.9</v>
      </c>
      <c r="L190" s="438">
        <v>0</v>
      </c>
      <c r="M190" s="438">
        <v>0</v>
      </c>
      <c r="N190" s="441">
        <f>E190/D190*100</f>
        <v>100</v>
      </c>
      <c r="O190" s="429"/>
      <c r="P190" s="432"/>
      <c r="Q190" s="432"/>
      <c r="R190" s="427"/>
    </row>
    <row r="191" spans="1:18">
      <c r="A191" s="473"/>
      <c r="B191" s="473"/>
      <c r="C191" s="473"/>
      <c r="D191" s="421"/>
      <c r="E191" s="421"/>
      <c r="F191" s="439"/>
      <c r="G191" s="439"/>
      <c r="H191" s="439"/>
      <c r="I191" s="439"/>
      <c r="J191" s="439"/>
      <c r="K191" s="439"/>
      <c r="L191" s="439"/>
      <c r="M191" s="439"/>
      <c r="N191" s="442"/>
      <c r="O191" s="430"/>
      <c r="P191" s="433"/>
      <c r="Q191" s="433"/>
      <c r="R191" s="435"/>
    </row>
    <row r="192" spans="1:18" ht="87.75" customHeight="1">
      <c r="A192" s="474"/>
      <c r="B192" s="474"/>
      <c r="C192" s="474"/>
      <c r="D192" s="413"/>
      <c r="E192" s="413"/>
      <c r="F192" s="440"/>
      <c r="G192" s="440"/>
      <c r="H192" s="440"/>
      <c r="I192" s="440"/>
      <c r="J192" s="440"/>
      <c r="K192" s="440"/>
      <c r="L192" s="440"/>
      <c r="M192" s="440"/>
      <c r="N192" s="443"/>
      <c r="O192" s="431"/>
      <c r="P192" s="434"/>
      <c r="Q192" s="434"/>
      <c r="R192" s="428"/>
    </row>
    <row r="193" spans="1:18" ht="52.5" customHeight="1">
      <c r="A193" s="472" t="s">
        <v>137</v>
      </c>
      <c r="B193" s="520" t="s">
        <v>199</v>
      </c>
      <c r="C193" s="472"/>
      <c r="D193" s="416">
        <f>F193+H193+J193+L193</f>
        <v>60700.600000000006</v>
      </c>
      <c r="E193" s="416">
        <f>G193+I193+K193+M193</f>
        <v>117191.1</v>
      </c>
      <c r="F193" s="416">
        <f>F197+F202+F207+F208</f>
        <v>0</v>
      </c>
      <c r="G193" s="416">
        <f t="shared" ref="G193:M193" si="148">G197+G202+G207+G208</f>
        <v>0</v>
      </c>
      <c r="H193" s="416">
        <f t="shared" si="148"/>
        <v>49634.600000000006</v>
      </c>
      <c r="I193" s="416">
        <f t="shared" si="148"/>
        <v>106125.1</v>
      </c>
      <c r="J193" s="416">
        <f t="shared" si="148"/>
        <v>11066.000000000002</v>
      </c>
      <c r="K193" s="416">
        <f t="shared" si="148"/>
        <v>11066.000000000002</v>
      </c>
      <c r="L193" s="416">
        <f t="shared" si="148"/>
        <v>0</v>
      </c>
      <c r="M193" s="416">
        <f t="shared" si="148"/>
        <v>0</v>
      </c>
      <c r="N193" s="496">
        <f>E193/D193*100</f>
        <v>193.06415422582313</v>
      </c>
      <c r="O193" s="191" t="s">
        <v>225</v>
      </c>
      <c r="P193" s="239">
        <v>70</v>
      </c>
      <c r="Q193" s="239">
        <v>70</v>
      </c>
      <c r="R193" s="157">
        <f>Q193/P193*100</f>
        <v>100</v>
      </c>
    </row>
    <row r="194" spans="1:18" ht="153.75" customHeight="1">
      <c r="A194" s="473"/>
      <c r="B194" s="544"/>
      <c r="C194" s="473"/>
      <c r="D194" s="502"/>
      <c r="E194" s="502"/>
      <c r="F194" s="502"/>
      <c r="G194" s="502"/>
      <c r="H194" s="502"/>
      <c r="I194" s="502"/>
      <c r="J194" s="502"/>
      <c r="K194" s="502"/>
      <c r="L194" s="502"/>
      <c r="M194" s="502"/>
      <c r="N194" s="496"/>
      <c r="O194" s="191" t="s">
        <v>227</v>
      </c>
      <c r="P194" s="239">
        <v>1</v>
      </c>
      <c r="Q194" s="239">
        <v>14</v>
      </c>
      <c r="R194" s="157">
        <f>Q194/P194*100</f>
        <v>1400</v>
      </c>
    </row>
    <row r="195" spans="1:18" ht="68.25" customHeight="1">
      <c r="A195" s="473"/>
      <c r="B195" s="544"/>
      <c r="C195" s="473"/>
      <c r="D195" s="502"/>
      <c r="E195" s="502"/>
      <c r="F195" s="502"/>
      <c r="G195" s="502"/>
      <c r="H195" s="502"/>
      <c r="I195" s="502"/>
      <c r="J195" s="502"/>
      <c r="K195" s="502"/>
      <c r="L195" s="502"/>
      <c r="M195" s="502"/>
      <c r="N195" s="496"/>
      <c r="O195" s="191" t="s">
        <v>226</v>
      </c>
      <c r="P195" s="239">
        <v>90</v>
      </c>
      <c r="Q195" s="239">
        <v>92</v>
      </c>
      <c r="R195" s="157">
        <f>Q195/P195*100</f>
        <v>102.22222222222221</v>
      </c>
    </row>
    <row r="196" spans="1:18" ht="15" customHeight="1">
      <c r="A196" s="497" t="s">
        <v>27</v>
      </c>
      <c r="B196" s="498"/>
      <c r="C196" s="499"/>
      <c r="D196" s="52"/>
      <c r="E196" s="49"/>
      <c r="F196" s="49"/>
      <c r="G196" s="49"/>
      <c r="H196" s="49"/>
      <c r="I196" s="88"/>
      <c r="J196" s="88"/>
      <c r="K196" s="88"/>
      <c r="L196" s="88"/>
      <c r="M196" s="49"/>
      <c r="N196" s="238"/>
      <c r="O196" s="240"/>
      <c r="P196" s="229"/>
      <c r="Q196" s="229"/>
      <c r="R196" s="233"/>
    </row>
    <row r="197" spans="1:18">
      <c r="A197" s="472" t="s">
        <v>138</v>
      </c>
      <c r="B197" s="536" t="s">
        <v>200</v>
      </c>
      <c r="C197" s="472"/>
      <c r="D197" s="508">
        <f>F197+H197+J197+L197</f>
        <v>6170.9</v>
      </c>
      <c r="E197" s="508">
        <f>G197+I197+K197+M197</f>
        <v>6170.9</v>
      </c>
      <c r="F197" s="452">
        <v>0</v>
      </c>
      <c r="G197" s="452">
        <v>0</v>
      </c>
      <c r="H197" s="488">
        <v>2917.1</v>
      </c>
      <c r="I197" s="488">
        <v>2917.1</v>
      </c>
      <c r="J197" s="488">
        <v>3253.8</v>
      </c>
      <c r="K197" s="500">
        <v>3253.8</v>
      </c>
      <c r="L197" s="488">
        <v>0</v>
      </c>
      <c r="M197" s="488">
        <v>0</v>
      </c>
      <c r="N197" s="486">
        <f>E197/D197*100</f>
        <v>100</v>
      </c>
      <c r="O197" s="480"/>
      <c r="P197" s="483"/>
      <c r="Q197" s="432"/>
      <c r="R197" s="427"/>
    </row>
    <row r="198" spans="1:18">
      <c r="A198" s="473"/>
      <c r="B198" s="537"/>
      <c r="C198" s="473"/>
      <c r="D198" s="539"/>
      <c r="E198" s="539"/>
      <c r="F198" s="541"/>
      <c r="G198" s="541"/>
      <c r="H198" s="489"/>
      <c r="I198" s="489"/>
      <c r="J198" s="489"/>
      <c r="K198" s="501"/>
      <c r="L198" s="489"/>
      <c r="M198" s="489"/>
      <c r="N198" s="487"/>
      <c r="O198" s="481"/>
      <c r="P198" s="484"/>
      <c r="Q198" s="433"/>
      <c r="R198" s="435"/>
    </row>
    <row r="199" spans="1:18">
      <c r="A199" s="473"/>
      <c r="B199" s="537"/>
      <c r="C199" s="473"/>
      <c r="D199" s="539"/>
      <c r="E199" s="539"/>
      <c r="F199" s="541"/>
      <c r="G199" s="541"/>
      <c r="H199" s="489"/>
      <c r="I199" s="489"/>
      <c r="J199" s="489"/>
      <c r="K199" s="501"/>
      <c r="L199" s="489"/>
      <c r="M199" s="489"/>
      <c r="N199" s="487"/>
      <c r="O199" s="481"/>
      <c r="P199" s="484"/>
      <c r="Q199" s="433"/>
      <c r="R199" s="435"/>
    </row>
    <row r="200" spans="1:18">
      <c r="A200" s="473"/>
      <c r="B200" s="537"/>
      <c r="C200" s="473"/>
      <c r="D200" s="539"/>
      <c r="E200" s="539"/>
      <c r="F200" s="541"/>
      <c r="G200" s="541"/>
      <c r="H200" s="489"/>
      <c r="I200" s="489"/>
      <c r="J200" s="489"/>
      <c r="K200" s="501"/>
      <c r="L200" s="489"/>
      <c r="M200" s="489"/>
      <c r="N200" s="487"/>
      <c r="O200" s="481"/>
      <c r="P200" s="484"/>
      <c r="Q200" s="433"/>
      <c r="R200" s="435"/>
    </row>
    <row r="201" spans="1:18" ht="38.25" customHeight="1">
      <c r="A201" s="474"/>
      <c r="B201" s="538"/>
      <c r="C201" s="474"/>
      <c r="D201" s="540"/>
      <c r="E201" s="540"/>
      <c r="F201" s="542"/>
      <c r="G201" s="542"/>
      <c r="H201" s="489"/>
      <c r="I201" s="489"/>
      <c r="J201" s="489"/>
      <c r="K201" s="501"/>
      <c r="L201" s="489"/>
      <c r="M201" s="489"/>
      <c r="N201" s="487"/>
      <c r="O201" s="482"/>
      <c r="P201" s="485"/>
      <c r="Q201" s="434"/>
      <c r="R201" s="428"/>
    </row>
    <row r="202" spans="1:18">
      <c r="A202" s="533" t="s">
        <v>139</v>
      </c>
      <c r="B202" s="536" t="s">
        <v>203</v>
      </c>
      <c r="C202" s="533"/>
      <c r="D202" s="508">
        <f>F202+H202+J202+L202</f>
        <v>38981.9</v>
      </c>
      <c r="E202" s="412">
        <f>G202+I202+K202+M202</f>
        <v>95472.400000000009</v>
      </c>
      <c r="F202" s="452">
        <v>0</v>
      </c>
      <c r="G202" s="452">
        <v>0</v>
      </c>
      <c r="H202" s="452">
        <v>31403.8</v>
      </c>
      <c r="I202" s="452">
        <v>87894.3</v>
      </c>
      <c r="J202" s="452">
        <v>7578.1</v>
      </c>
      <c r="K202" s="452">
        <v>7578.1</v>
      </c>
      <c r="L202" s="452">
        <v>0</v>
      </c>
      <c r="M202" s="452">
        <v>0</v>
      </c>
      <c r="N202" s="486">
        <f>E202/D202*100</f>
        <v>244.91469117718739</v>
      </c>
      <c r="O202" s="480"/>
      <c r="P202" s="483"/>
      <c r="Q202" s="432"/>
      <c r="R202" s="427"/>
    </row>
    <row r="203" spans="1:18">
      <c r="A203" s="534"/>
      <c r="B203" s="537"/>
      <c r="C203" s="534"/>
      <c r="D203" s="539"/>
      <c r="E203" s="541"/>
      <c r="F203" s="532"/>
      <c r="G203" s="532"/>
      <c r="H203" s="532"/>
      <c r="I203" s="532"/>
      <c r="J203" s="532"/>
      <c r="K203" s="532"/>
      <c r="L203" s="532"/>
      <c r="M203" s="532"/>
      <c r="N203" s="487"/>
      <c r="O203" s="481"/>
      <c r="P203" s="484"/>
      <c r="Q203" s="433"/>
      <c r="R203" s="435"/>
    </row>
    <row r="204" spans="1:18">
      <c r="A204" s="534"/>
      <c r="B204" s="537"/>
      <c r="C204" s="534"/>
      <c r="D204" s="539"/>
      <c r="E204" s="541"/>
      <c r="F204" s="532"/>
      <c r="G204" s="532"/>
      <c r="H204" s="532"/>
      <c r="I204" s="532"/>
      <c r="J204" s="532"/>
      <c r="K204" s="532"/>
      <c r="L204" s="532"/>
      <c r="M204" s="532"/>
      <c r="N204" s="487"/>
      <c r="O204" s="481"/>
      <c r="P204" s="484"/>
      <c r="Q204" s="433"/>
      <c r="R204" s="435"/>
    </row>
    <row r="205" spans="1:18">
      <c r="A205" s="534"/>
      <c r="B205" s="537"/>
      <c r="C205" s="534"/>
      <c r="D205" s="539"/>
      <c r="E205" s="541"/>
      <c r="F205" s="532"/>
      <c r="G205" s="532"/>
      <c r="H205" s="532"/>
      <c r="I205" s="532"/>
      <c r="J205" s="532"/>
      <c r="K205" s="532"/>
      <c r="L205" s="532"/>
      <c r="M205" s="532"/>
      <c r="N205" s="487"/>
      <c r="O205" s="481"/>
      <c r="P205" s="484"/>
      <c r="Q205" s="433"/>
      <c r="R205" s="435"/>
    </row>
    <row r="206" spans="1:18" ht="42" customHeight="1">
      <c r="A206" s="535"/>
      <c r="B206" s="538"/>
      <c r="C206" s="535"/>
      <c r="D206" s="540"/>
      <c r="E206" s="542"/>
      <c r="F206" s="453"/>
      <c r="G206" s="453"/>
      <c r="H206" s="453"/>
      <c r="I206" s="453"/>
      <c r="J206" s="453"/>
      <c r="K206" s="453"/>
      <c r="L206" s="453"/>
      <c r="M206" s="453"/>
      <c r="N206" s="487"/>
      <c r="O206" s="482"/>
      <c r="P206" s="485"/>
      <c r="Q206" s="434"/>
      <c r="R206" s="428"/>
    </row>
    <row r="207" spans="1:18" ht="55.5">
      <c r="A207" s="209" t="s">
        <v>201</v>
      </c>
      <c r="B207" s="201" t="s">
        <v>204</v>
      </c>
      <c r="C207" s="209"/>
      <c r="D207" s="210">
        <f t="shared" ref="D207:E209" si="149">F207+H207+J207+L207</f>
        <v>14008.300000000001</v>
      </c>
      <c r="E207" s="210">
        <f t="shared" si="149"/>
        <v>14008.300000000001</v>
      </c>
      <c r="F207" s="208">
        <v>0</v>
      </c>
      <c r="G207" s="208">
        <v>0</v>
      </c>
      <c r="H207" s="208">
        <v>13774.2</v>
      </c>
      <c r="I207" s="208">
        <v>13774.2</v>
      </c>
      <c r="J207" s="208">
        <v>234.1</v>
      </c>
      <c r="K207" s="208">
        <v>234.1</v>
      </c>
      <c r="L207" s="208">
        <v>0</v>
      </c>
      <c r="M207" s="208">
        <v>0</v>
      </c>
      <c r="N207" s="211">
        <f>E207/D207*100</f>
        <v>100</v>
      </c>
      <c r="O207" s="191"/>
      <c r="P207" s="65"/>
      <c r="Q207" s="20"/>
      <c r="R207" s="46"/>
    </row>
    <row r="208" spans="1:18" ht="60" customHeight="1">
      <c r="A208" s="209" t="s">
        <v>202</v>
      </c>
      <c r="B208" s="216" t="s">
        <v>205</v>
      </c>
      <c r="C208" s="209"/>
      <c r="D208" s="210">
        <f t="shared" si="149"/>
        <v>1539.5</v>
      </c>
      <c r="E208" s="210">
        <f t="shared" si="149"/>
        <v>1539.5</v>
      </c>
      <c r="F208" s="208">
        <v>0</v>
      </c>
      <c r="G208" s="208">
        <v>0</v>
      </c>
      <c r="H208" s="208">
        <v>1539.5</v>
      </c>
      <c r="I208" s="208">
        <v>1539.5</v>
      </c>
      <c r="J208" s="208">
        <v>0</v>
      </c>
      <c r="K208" s="208">
        <v>0</v>
      </c>
      <c r="L208" s="208">
        <v>0</v>
      </c>
      <c r="M208" s="208">
        <v>0</v>
      </c>
      <c r="N208" s="211">
        <f>E208/D208*100</f>
        <v>100</v>
      </c>
      <c r="O208" s="191"/>
      <c r="P208" s="65"/>
      <c r="Q208" s="20"/>
      <c r="R208" s="46"/>
    </row>
    <row r="209" spans="1:18" ht="66.75" customHeight="1">
      <c r="A209" s="175" t="s">
        <v>140</v>
      </c>
      <c r="B209" s="202" t="s">
        <v>206</v>
      </c>
      <c r="C209" s="173"/>
      <c r="D209" s="24">
        <f t="shared" si="149"/>
        <v>450</v>
      </c>
      <c r="E209" s="24">
        <f t="shared" si="149"/>
        <v>450</v>
      </c>
      <c r="F209" s="24">
        <f>F211+F212+F213</f>
        <v>0</v>
      </c>
      <c r="G209" s="364">
        <f t="shared" ref="G209:I209" si="150">G211+G212+G213</f>
        <v>0</v>
      </c>
      <c r="H209" s="364">
        <f t="shared" si="150"/>
        <v>0</v>
      </c>
      <c r="I209" s="364">
        <f t="shared" si="150"/>
        <v>0</v>
      </c>
      <c r="J209" s="24">
        <f>J211+J212+J213</f>
        <v>450</v>
      </c>
      <c r="K209" s="364">
        <f t="shared" ref="K209:M209" si="151">K211+K212+K213</f>
        <v>450</v>
      </c>
      <c r="L209" s="364">
        <f t="shared" si="151"/>
        <v>0</v>
      </c>
      <c r="M209" s="364">
        <f t="shared" si="151"/>
        <v>0</v>
      </c>
      <c r="N209" s="24" t="e">
        <f>N211+N212+N213+#REF!+#REF!</f>
        <v>#DIV/0!</v>
      </c>
      <c r="O209" s="142" t="s">
        <v>228</v>
      </c>
      <c r="P209" s="177">
        <v>0</v>
      </c>
      <c r="Q209" s="177">
        <v>0</v>
      </c>
      <c r="R209" s="89">
        <v>0</v>
      </c>
    </row>
    <row r="210" spans="1:18">
      <c r="A210" s="461" t="s">
        <v>27</v>
      </c>
      <c r="B210" s="461"/>
      <c r="C210" s="461"/>
      <c r="D210" s="94"/>
      <c r="E210" s="99"/>
      <c r="F210" s="99"/>
      <c r="G210" s="61"/>
      <c r="H210" s="61"/>
      <c r="I210" s="99"/>
      <c r="J210" s="99"/>
      <c r="K210" s="99"/>
      <c r="L210" s="99"/>
      <c r="M210" s="61"/>
      <c r="N210" s="98"/>
      <c r="O210" s="159"/>
      <c r="P210" s="20"/>
      <c r="Q210" s="20"/>
      <c r="R210" s="46"/>
    </row>
    <row r="211" spans="1:18" ht="45">
      <c r="A211" s="26" t="s">
        <v>141</v>
      </c>
      <c r="B211" s="118" t="s">
        <v>368</v>
      </c>
      <c r="C211" s="22"/>
      <c r="D211" s="31">
        <f t="shared" ref="D211:E213" si="152">F211+H211+J211+L211</f>
        <v>0</v>
      </c>
      <c r="E211" s="31">
        <f t="shared" si="152"/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66" t="e">
        <f>E211/D211*100</f>
        <v>#DIV/0!</v>
      </c>
      <c r="O211" s="192"/>
      <c r="P211" s="20"/>
      <c r="Q211" s="20"/>
      <c r="R211" s="58"/>
    </row>
    <row r="212" spans="1:18" ht="44.25">
      <c r="A212" s="26" t="s">
        <v>142</v>
      </c>
      <c r="B212" s="118" t="s">
        <v>369</v>
      </c>
      <c r="C212" s="12"/>
      <c r="D212" s="31">
        <f t="shared" si="152"/>
        <v>0</v>
      </c>
      <c r="E212" s="31">
        <f t="shared" si="152"/>
        <v>0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59">
        <v>0</v>
      </c>
      <c r="O212" s="193"/>
      <c r="P212" s="20"/>
      <c r="Q212" s="20"/>
      <c r="R212" s="58"/>
    </row>
    <row r="213" spans="1:18" ht="33.75">
      <c r="A213" s="11" t="s">
        <v>143</v>
      </c>
      <c r="B213" s="368" t="s">
        <v>370</v>
      </c>
      <c r="C213" s="12"/>
      <c r="D213" s="31">
        <f t="shared" si="152"/>
        <v>450</v>
      </c>
      <c r="E213" s="31">
        <f t="shared" si="152"/>
        <v>450</v>
      </c>
      <c r="F213" s="48">
        <v>0</v>
      </c>
      <c r="G213" s="48">
        <v>0</v>
      </c>
      <c r="H213" s="48">
        <v>0</v>
      </c>
      <c r="I213" s="48">
        <v>0</v>
      </c>
      <c r="J213" s="48">
        <v>450</v>
      </c>
      <c r="K213" s="48">
        <v>450</v>
      </c>
      <c r="L213" s="48">
        <v>0</v>
      </c>
      <c r="M213" s="48">
        <v>0</v>
      </c>
      <c r="N213" s="66">
        <f>E213/D213*100</f>
        <v>100</v>
      </c>
      <c r="O213" s="193"/>
      <c r="P213" s="20"/>
      <c r="Q213" s="20"/>
      <c r="R213" s="46"/>
    </row>
    <row r="214" spans="1:18" ht="123.75">
      <c r="A214" s="85">
        <v>6</v>
      </c>
      <c r="B214" s="174" t="s">
        <v>178</v>
      </c>
      <c r="C214" s="174"/>
      <c r="D214" s="32">
        <f>F214+H214+J214+L214</f>
        <v>67805.899999999994</v>
      </c>
      <c r="E214" s="32">
        <f>G214+I214+K214+M214</f>
        <v>67805</v>
      </c>
      <c r="F214" s="32">
        <f>F216+F217+F218+F219+F220</f>
        <v>0</v>
      </c>
      <c r="G214" s="32">
        <f>G216+G217+G218+G219+G220</f>
        <v>0</v>
      </c>
      <c r="H214" s="32">
        <f>H216+H217+H218+H219+H220</f>
        <v>47386.9</v>
      </c>
      <c r="I214" s="32">
        <f t="shared" ref="I214:M214" si="153">I216+I217+I218+I219+I220</f>
        <v>49406.200000000004</v>
      </c>
      <c r="J214" s="32">
        <f t="shared" si="153"/>
        <v>20418.999999999996</v>
      </c>
      <c r="K214" s="32">
        <f t="shared" si="153"/>
        <v>18398.8</v>
      </c>
      <c r="L214" s="32">
        <f t="shared" si="153"/>
        <v>0</v>
      </c>
      <c r="M214" s="32">
        <f t="shared" si="153"/>
        <v>0</v>
      </c>
      <c r="N214" s="69">
        <f>E214/D214*100</f>
        <v>99.998672681875775</v>
      </c>
      <c r="O214" s="179" t="s">
        <v>182</v>
      </c>
      <c r="P214" s="325">
        <v>0.32</v>
      </c>
      <c r="Q214" s="325">
        <v>0.57699999999999996</v>
      </c>
      <c r="R214" s="176">
        <f>Q214/P214*100</f>
        <v>180.3125</v>
      </c>
    </row>
    <row r="215" spans="1:18">
      <c r="A215" s="461" t="s">
        <v>27</v>
      </c>
      <c r="B215" s="461"/>
      <c r="C215" s="461"/>
      <c r="D215" s="100"/>
      <c r="E215" s="88"/>
      <c r="F215" s="99"/>
      <c r="G215" s="61"/>
      <c r="H215" s="61"/>
      <c r="I215" s="99"/>
      <c r="J215" s="99"/>
      <c r="K215" s="99"/>
      <c r="L215" s="99"/>
      <c r="M215" s="61"/>
      <c r="N215" s="94"/>
      <c r="O215" s="194"/>
      <c r="P215" s="52"/>
      <c r="Q215" s="91"/>
      <c r="R215" s="91"/>
    </row>
    <row r="216" spans="1:18" ht="52.5">
      <c r="A216" s="114" t="s">
        <v>152</v>
      </c>
      <c r="B216" s="366" t="s">
        <v>371</v>
      </c>
      <c r="C216" s="71"/>
      <c r="D216" s="24">
        <f t="shared" ref="D216:E219" si="154">F216+H216+J216+L216</f>
        <v>867.6</v>
      </c>
      <c r="E216" s="24">
        <f t="shared" si="154"/>
        <v>866.7</v>
      </c>
      <c r="F216" s="27">
        <v>0</v>
      </c>
      <c r="G216" s="27">
        <v>0</v>
      </c>
      <c r="H216" s="27">
        <v>0</v>
      </c>
      <c r="I216" s="27">
        <v>0</v>
      </c>
      <c r="J216" s="213">
        <v>867.6</v>
      </c>
      <c r="K216" s="213">
        <v>866.7</v>
      </c>
      <c r="L216" s="27">
        <v>0</v>
      </c>
      <c r="M216" s="27">
        <v>0</v>
      </c>
      <c r="N216" s="11">
        <f>E216/D216*100</f>
        <v>99.896265560165972</v>
      </c>
      <c r="O216" s="142"/>
      <c r="P216" s="72"/>
      <c r="Q216" s="9"/>
      <c r="R216" s="17"/>
    </row>
    <row r="217" spans="1:18" ht="52.5">
      <c r="A217" s="114" t="s">
        <v>153</v>
      </c>
      <c r="B217" s="367" t="s">
        <v>373</v>
      </c>
      <c r="C217" s="22"/>
      <c r="D217" s="73">
        <f t="shared" si="154"/>
        <v>63393.2</v>
      </c>
      <c r="E217" s="73">
        <f t="shared" si="154"/>
        <v>63393.2</v>
      </c>
      <c r="F217" s="318">
        <v>0</v>
      </c>
      <c r="G217" s="318">
        <v>0</v>
      </c>
      <c r="H217" s="215">
        <v>47386.9</v>
      </c>
      <c r="I217" s="215">
        <v>47386.9</v>
      </c>
      <c r="J217" s="215">
        <v>16006.3</v>
      </c>
      <c r="K217" s="215">
        <v>16006.3</v>
      </c>
      <c r="L217" s="74">
        <v>0</v>
      </c>
      <c r="M217" s="74">
        <v>0</v>
      </c>
      <c r="N217" s="75">
        <f>E217/D217*100</f>
        <v>100</v>
      </c>
      <c r="O217" s="142"/>
      <c r="P217" s="72"/>
      <c r="Q217" s="72"/>
      <c r="R217" s="76"/>
    </row>
    <row r="218" spans="1:18" ht="52.5">
      <c r="A218" s="214" t="s">
        <v>154</v>
      </c>
      <c r="B218" s="365" t="s">
        <v>374</v>
      </c>
      <c r="C218" s="12"/>
      <c r="D218" s="73">
        <f t="shared" si="154"/>
        <v>3535.1</v>
      </c>
      <c r="E218" s="73">
        <f t="shared" si="154"/>
        <v>3535.1</v>
      </c>
      <c r="F218" s="116">
        <v>0</v>
      </c>
      <c r="G218" s="116">
        <v>0</v>
      </c>
      <c r="H218" s="116">
        <v>0</v>
      </c>
      <c r="I218" s="116">
        <v>2019.3</v>
      </c>
      <c r="J218" s="74">
        <v>3535.1</v>
      </c>
      <c r="K218" s="74">
        <v>1515.8</v>
      </c>
      <c r="L218" s="115">
        <v>0</v>
      </c>
      <c r="M218" s="115">
        <v>0</v>
      </c>
      <c r="N218" s="110">
        <v>0</v>
      </c>
      <c r="O218" s="195"/>
      <c r="P218" s="88"/>
      <c r="Q218" s="88"/>
      <c r="R218" s="88"/>
    </row>
    <row r="219" spans="1:18" ht="55.5">
      <c r="A219" s="214" t="s">
        <v>155</v>
      </c>
      <c r="B219" s="369" t="s">
        <v>372</v>
      </c>
      <c r="C219" s="212"/>
      <c r="D219" s="73">
        <f t="shared" si="154"/>
        <v>0</v>
      </c>
      <c r="E219" s="73">
        <f t="shared" si="154"/>
        <v>0</v>
      </c>
      <c r="F219" s="215">
        <v>0</v>
      </c>
      <c r="G219" s="215">
        <v>0</v>
      </c>
      <c r="H219" s="215">
        <v>0</v>
      </c>
      <c r="I219" s="215">
        <v>0</v>
      </c>
      <c r="J219" s="74">
        <v>0</v>
      </c>
      <c r="K219" s="74">
        <v>0</v>
      </c>
      <c r="L219" s="317">
        <v>0</v>
      </c>
      <c r="M219" s="317">
        <v>0</v>
      </c>
      <c r="N219" s="212">
        <v>0</v>
      </c>
      <c r="O219" s="196"/>
      <c r="P219" s="53"/>
      <c r="Q219" s="53"/>
      <c r="R219" s="53"/>
    </row>
    <row r="220" spans="1:18" ht="66.75">
      <c r="A220" s="214" t="s">
        <v>156</v>
      </c>
      <c r="B220" s="212" t="s">
        <v>207</v>
      </c>
      <c r="C220" s="110"/>
      <c r="D220" s="73">
        <f t="shared" ref="D220" si="155">F220+H220+J220+L220</f>
        <v>10</v>
      </c>
      <c r="E220" s="73">
        <f t="shared" ref="E220" si="156">G220+I220+K220+M220</f>
        <v>10</v>
      </c>
      <c r="F220" s="215">
        <v>0</v>
      </c>
      <c r="G220" s="215">
        <v>0</v>
      </c>
      <c r="H220" s="215">
        <v>0</v>
      </c>
      <c r="I220" s="215">
        <v>0</v>
      </c>
      <c r="J220" s="74">
        <v>10</v>
      </c>
      <c r="K220" s="74">
        <v>10</v>
      </c>
      <c r="L220" s="115">
        <v>0</v>
      </c>
      <c r="M220" s="115">
        <v>0</v>
      </c>
      <c r="N220" s="110">
        <v>0</v>
      </c>
      <c r="O220" s="197"/>
      <c r="P220" s="77"/>
      <c r="Q220" s="25"/>
      <c r="R220" s="25"/>
    </row>
    <row r="221" spans="1:18" ht="94.5">
      <c r="A221" s="178" t="s">
        <v>183</v>
      </c>
      <c r="B221" s="326" t="s">
        <v>208</v>
      </c>
      <c r="C221" s="129"/>
      <c r="D221" s="67">
        <f t="shared" ref="D221:M221" si="157">D223+D231</f>
        <v>115839.05</v>
      </c>
      <c r="E221" s="67">
        <f t="shared" si="157"/>
        <v>141326.74</v>
      </c>
      <c r="F221" s="67">
        <f t="shared" si="157"/>
        <v>16355.75</v>
      </c>
      <c r="G221" s="67">
        <f t="shared" si="157"/>
        <v>1336.1</v>
      </c>
      <c r="H221" s="67">
        <f t="shared" si="157"/>
        <v>73232.850000000006</v>
      </c>
      <c r="I221" s="67">
        <f t="shared" si="157"/>
        <v>127982.34</v>
      </c>
      <c r="J221" s="67">
        <f t="shared" si="157"/>
        <v>6891.2</v>
      </c>
      <c r="K221" s="67">
        <f t="shared" si="157"/>
        <v>6794.3</v>
      </c>
      <c r="L221" s="67">
        <f t="shared" si="157"/>
        <v>19359.25</v>
      </c>
      <c r="M221" s="67">
        <f t="shared" si="157"/>
        <v>5214</v>
      </c>
      <c r="N221" s="36">
        <f>E221/D221*100</f>
        <v>122.00267526365245</v>
      </c>
      <c r="O221" s="324" t="s">
        <v>157</v>
      </c>
      <c r="P221" s="68">
        <v>1.0149999999999999</v>
      </c>
      <c r="Q221" s="68">
        <v>1.0980000000000001</v>
      </c>
      <c r="R221" s="56">
        <f>Q221/P221*100</f>
        <v>108.17733990147784</v>
      </c>
    </row>
    <row r="222" spans="1:18">
      <c r="A222" s="620" t="s">
        <v>21</v>
      </c>
      <c r="B222" s="620"/>
      <c r="C222" s="620"/>
      <c r="D222" s="170"/>
      <c r="E222" s="167"/>
      <c r="F222" s="167"/>
      <c r="G222" s="167"/>
      <c r="H222" s="167"/>
      <c r="I222" s="171"/>
      <c r="J222" s="171"/>
      <c r="K222" s="171"/>
      <c r="L222" s="171"/>
      <c r="M222" s="167"/>
      <c r="N222" s="168"/>
      <c r="O222" s="134"/>
      <c r="P222" s="135"/>
      <c r="Q222" s="135"/>
      <c r="R222" s="136"/>
    </row>
    <row r="223" spans="1:18" ht="62.25" customHeight="1">
      <c r="A223" s="472" t="s">
        <v>158</v>
      </c>
      <c r="B223" s="520" t="s">
        <v>209</v>
      </c>
      <c r="C223" s="618"/>
      <c r="D223" s="622">
        <f>F223+H223+J223+L223</f>
        <v>76345.8</v>
      </c>
      <c r="E223" s="622">
        <f>G223+I223+K223+M223</f>
        <v>134222.74</v>
      </c>
      <c r="F223" s="622">
        <f>F226+F227+F228+F229+F230</f>
        <v>0</v>
      </c>
      <c r="G223" s="622">
        <f t="shared" ref="G223:M223" si="158">G226+G227+G228+G229+G230</f>
        <v>0</v>
      </c>
      <c r="H223" s="622">
        <f t="shared" si="158"/>
        <v>70461.600000000006</v>
      </c>
      <c r="I223" s="622">
        <f t="shared" si="158"/>
        <v>127536.44</v>
      </c>
      <c r="J223" s="622">
        <f t="shared" si="158"/>
        <v>5884.2</v>
      </c>
      <c r="K223" s="622">
        <f t="shared" si="158"/>
        <v>6686.3</v>
      </c>
      <c r="L223" s="622">
        <f t="shared" si="158"/>
        <v>0</v>
      </c>
      <c r="M223" s="622">
        <f t="shared" si="158"/>
        <v>0</v>
      </c>
      <c r="N223" s="628">
        <f>E223/D223*100</f>
        <v>175.80893775427069</v>
      </c>
      <c r="O223" s="198" t="s">
        <v>157</v>
      </c>
      <c r="P223" s="138">
        <v>1.0149999999999999</v>
      </c>
      <c r="Q223" s="138">
        <v>1.0980000000000001</v>
      </c>
      <c r="R223" s="152">
        <f>Q223/P223*100</f>
        <v>108.17733990147784</v>
      </c>
    </row>
    <row r="224" spans="1:18" ht="109.5" customHeight="1">
      <c r="A224" s="473"/>
      <c r="B224" s="544"/>
      <c r="C224" s="619"/>
      <c r="D224" s="622"/>
      <c r="E224" s="622"/>
      <c r="F224" s="622"/>
      <c r="G224" s="622"/>
      <c r="H224" s="622"/>
      <c r="I224" s="622"/>
      <c r="J224" s="622"/>
      <c r="K224" s="622"/>
      <c r="L224" s="622"/>
      <c r="M224" s="622"/>
      <c r="N224" s="628"/>
      <c r="O224" s="199" t="s">
        <v>177</v>
      </c>
      <c r="P224" s="152">
        <v>33488</v>
      </c>
      <c r="Q224" s="152">
        <v>43487</v>
      </c>
      <c r="R224" s="164">
        <f>Q224/P224*100</f>
        <v>129.85845676063067</v>
      </c>
    </row>
    <row r="225" spans="1:18">
      <c r="A225" s="620" t="s">
        <v>27</v>
      </c>
      <c r="B225" s="620"/>
      <c r="C225" s="620"/>
      <c r="D225" s="139"/>
      <c r="E225" s="172"/>
      <c r="F225" s="133"/>
      <c r="G225" s="132"/>
      <c r="H225" s="132"/>
      <c r="I225" s="133"/>
      <c r="J225" s="133"/>
      <c r="K225" s="133"/>
      <c r="L225" s="133"/>
      <c r="M225" s="132"/>
      <c r="N225" s="140"/>
      <c r="O225" s="200"/>
      <c r="P225" s="140"/>
      <c r="Q225" s="141"/>
      <c r="R225" s="141"/>
    </row>
    <row r="226" spans="1:18" ht="67.5">
      <c r="A226" s="70" t="s">
        <v>159</v>
      </c>
      <c r="B226" s="126" t="s">
        <v>160</v>
      </c>
      <c r="C226" s="126"/>
      <c r="D226" s="24">
        <f t="shared" ref="D226:E230" si="159">F226+H226+J226+L226</f>
        <v>30000</v>
      </c>
      <c r="E226" s="24">
        <f t="shared" si="159"/>
        <v>17705.66</v>
      </c>
      <c r="F226" s="131">
        <v>0</v>
      </c>
      <c r="G226" s="131">
        <v>0</v>
      </c>
      <c r="H226" s="131">
        <v>30000</v>
      </c>
      <c r="I226" s="131">
        <v>17705.66</v>
      </c>
      <c r="J226" s="131">
        <v>0</v>
      </c>
      <c r="K226" s="131">
        <v>0</v>
      </c>
      <c r="L226" s="131">
        <v>0</v>
      </c>
      <c r="M226" s="131">
        <v>0</v>
      </c>
      <c r="N226" s="128">
        <f>E226/D226*100</f>
        <v>59.018866666666668</v>
      </c>
      <c r="O226" s="142" t="s">
        <v>161</v>
      </c>
      <c r="P226" s="137">
        <v>1.0469999999999999</v>
      </c>
      <c r="Q226" s="138">
        <v>0.94199999999999995</v>
      </c>
      <c r="R226" s="164">
        <f>Q226/P226*100</f>
        <v>89.971346704871053</v>
      </c>
    </row>
    <row r="227" spans="1:18" ht="56.25">
      <c r="A227" s="130" t="s">
        <v>162</v>
      </c>
      <c r="B227" s="143" t="s">
        <v>163</v>
      </c>
      <c r="C227" s="124"/>
      <c r="D227" s="73">
        <f t="shared" si="159"/>
        <v>20000</v>
      </c>
      <c r="E227" s="73">
        <f t="shared" si="159"/>
        <v>50122.03</v>
      </c>
      <c r="F227" s="127">
        <v>0</v>
      </c>
      <c r="G227" s="127">
        <v>0</v>
      </c>
      <c r="H227" s="127">
        <v>20000</v>
      </c>
      <c r="I227" s="127">
        <v>50122.03</v>
      </c>
      <c r="J227" s="127">
        <v>0</v>
      </c>
      <c r="K227" s="127">
        <v>0</v>
      </c>
      <c r="L227" s="74">
        <v>0</v>
      </c>
      <c r="M227" s="74">
        <v>0</v>
      </c>
      <c r="N227" s="75">
        <f>E227/D227*100</f>
        <v>250.61014999999998</v>
      </c>
      <c r="O227" s="142" t="s">
        <v>164</v>
      </c>
      <c r="P227" s="72">
        <v>1.0129999999999999</v>
      </c>
      <c r="Q227" s="72">
        <v>1.159</v>
      </c>
      <c r="R227" s="164">
        <f>Q227/P227*100</f>
        <v>114.4126357354393</v>
      </c>
    </row>
    <row r="228" spans="1:18" ht="57.75" customHeight="1">
      <c r="A228" s="130" t="s">
        <v>165</v>
      </c>
      <c r="B228" s="124" t="s">
        <v>166</v>
      </c>
      <c r="C228" s="124"/>
      <c r="D228" s="73">
        <f t="shared" si="159"/>
        <v>20000</v>
      </c>
      <c r="E228" s="73">
        <f t="shared" si="159"/>
        <v>52246.3</v>
      </c>
      <c r="F228" s="127">
        <v>0</v>
      </c>
      <c r="G228" s="127">
        <v>0</v>
      </c>
      <c r="H228" s="127">
        <v>20000</v>
      </c>
      <c r="I228" s="127">
        <v>52246.3</v>
      </c>
      <c r="J228" s="74">
        <v>0</v>
      </c>
      <c r="K228" s="74">
        <v>0</v>
      </c>
      <c r="L228" s="144">
        <v>0</v>
      </c>
      <c r="M228" s="144">
        <v>0</v>
      </c>
      <c r="N228" s="145">
        <f>E228/D228*100</f>
        <v>261.23150000000004</v>
      </c>
      <c r="O228" s="297" t="s">
        <v>405</v>
      </c>
      <c r="P228" s="401">
        <v>102</v>
      </c>
      <c r="Q228" s="403">
        <v>102.2</v>
      </c>
      <c r="R228" s="164">
        <f t="shared" ref="R228:R229" si="160">Q228/P228*100</f>
        <v>100.19607843137254</v>
      </c>
    </row>
    <row r="229" spans="1:18" ht="55.5">
      <c r="A229" s="128" t="s">
        <v>167</v>
      </c>
      <c r="B229" s="125" t="s">
        <v>168</v>
      </c>
      <c r="C229" s="125"/>
      <c r="D229" s="73">
        <f t="shared" si="159"/>
        <v>0</v>
      </c>
      <c r="E229" s="73">
        <f t="shared" si="159"/>
        <v>6988.89</v>
      </c>
      <c r="F229" s="127">
        <v>0</v>
      </c>
      <c r="G229" s="127">
        <v>0</v>
      </c>
      <c r="H229" s="127">
        <v>0</v>
      </c>
      <c r="I229" s="127">
        <v>6988.89</v>
      </c>
      <c r="J229" s="74">
        <v>0</v>
      </c>
      <c r="K229" s="74">
        <v>0</v>
      </c>
      <c r="L229" s="144">
        <v>0</v>
      </c>
      <c r="M229" s="144">
        <v>0</v>
      </c>
      <c r="N229" s="145">
        <v>0</v>
      </c>
      <c r="O229" s="297" t="s">
        <v>406</v>
      </c>
      <c r="P229" s="401">
        <v>13.3</v>
      </c>
      <c r="Q229" s="403">
        <v>20.100000000000001</v>
      </c>
      <c r="R229" s="164">
        <f t="shared" si="160"/>
        <v>151.12781954887217</v>
      </c>
    </row>
    <row r="230" spans="1:18" ht="44.25">
      <c r="A230" s="130" t="s">
        <v>169</v>
      </c>
      <c r="B230" s="254" t="s">
        <v>313</v>
      </c>
      <c r="C230" s="124"/>
      <c r="D230" s="73">
        <f t="shared" si="159"/>
        <v>6345.8</v>
      </c>
      <c r="E230" s="73">
        <f t="shared" si="159"/>
        <v>7159.8600000000006</v>
      </c>
      <c r="F230" s="131">
        <v>0</v>
      </c>
      <c r="G230" s="131">
        <v>0</v>
      </c>
      <c r="H230" s="131">
        <v>461.6</v>
      </c>
      <c r="I230" s="346">
        <v>473.56</v>
      </c>
      <c r="J230" s="131">
        <v>5884.2</v>
      </c>
      <c r="K230" s="131">
        <v>6686.3</v>
      </c>
      <c r="L230" s="131">
        <v>0</v>
      </c>
      <c r="M230" s="131">
        <v>0</v>
      </c>
      <c r="N230" s="131">
        <f>E230/D230*100</f>
        <v>112.82832739764885</v>
      </c>
      <c r="O230" s="169"/>
      <c r="P230" s="72"/>
      <c r="Q230" s="72"/>
      <c r="R230" s="164"/>
    </row>
    <row r="231" spans="1:18" ht="73.5">
      <c r="A231" s="146" t="s">
        <v>170</v>
      </c>
      <c r="B231" s="400" t="s">
        <v>171</v>
      </c>
      <c r="C231" s="125"/>
      <c r="D231" s="147">
        <f>F231+H231+J231+L231</f>
        <v>39493.25</v>
      </c>
      <c r="E231" s="147">
        <f>G231+I231+K231+M231</f>
        <v>7104</v>
      </c>
      <c r="F231" s="147">
        <f>F233+F235+F236</f>
        <v>16355.75</v>
      </c>
      <c r="G231" s="147">
        <f t="shared" ref="G231:M231" si="161">G233+G235+G236</f>
        <v>1336.1</v>
      </c>
      <c r="H231" s="147">
        <f t="shared" si="161"/>
        <v>2771.25</v>
      </c>
      <c r="I231" s="147">
        <f t="shared" si="161"/>
        <v>445.9</v>
      </c>
      <c r="J231" s="147">
        <f t="shared" si="161"/>
        <v>1007</v>
      </c>
      <c r="K231" s="147">
        <f t="shared" si="161"/>
        <v>108</v>
      </c>
      <c r="L231" s="147">
        <f t="shared" si="161"/>
        <v>19359.25</v>
      </c>
      <c r="M231" s="147">
        <f t="shared" si="161"/>
        <v>5214</v>
      </c>
      <c r="N231" s="148">
        <f t="shared" ref="N231" si="162">N233</f>
        <v>20.679266153857352</v>
      </c>
      <c r="O231" s="284" t="s">
        <v>332</v>
      </c>
      <c r="P231" s="77" t="s">
        <v>404</v>
      </c>
      <c r="Q231" s="25">
        <v>4814</v>
      </c>
      <c r="R231" s="164">
        <f>Q231/P231*100</f>
        <v>137.54285714285714</v>
      </c>
    </row>
    <row r="232" spans="1:18">
      <c r="A232" s="620" t="s">
        <v>27</v>
      </c>
      <c r="B232" s="620"/>
      <c r="C232" s="621"/>
      <c r="D232" s="165"/>
      <c r="E232" s="166"/>
      <c r="F232" s="166"/>
      <c r="G232" s="167"/>
      <c r="H232" s="167"/>
      <c r="I232" s="166"/>
      <c r="J232" s="166"/>
      <c r="K232" s="167"/>
      <c r="L232" s="167"/>
      <c r="M232" s="167"/>
      <c r="N232" s="168"/>
      <c r="O232" s="149"/>
      <c r="P232" s="150"/>
      <c r="Q232" s="150"/>
      <c r="R232" s="151"/>
    </row>
    <row r="233" spans="1:18" ht="89.25" customHeight="1">
      <c r="A233" s="616" t="s">
        <v>172</v>
      </c>
      <c r="B233" s="472" t="s">
        <v>173</v>
      </c>
      <c r="C233" s="472"/>
      <c r="D233" s="623">
        <f>F233+H233+J233+L233</f>
        <v>34353.25</v>
      </c>
      <c r="E233" s="623">
        <f>G233+I233+K233+M233</f>
        <v>7104</v>
      </c>
      <c r="F233" s="410">
        <v>12762.75</v>
      </c>
      <c r="G233" s="410">
        <v>1336.1</v>
      </c>
      <c r="H233" s="410">
        <v>2252.25</v>
      </c>
      <c r="I233" s="410">
        <v>445.9</v>
      </c>
      <c r="J233" s="410">
        <v>858</v>
      </c>
      <c r="K233" s="410">
        <v>108</v>
      </c>
      <c r="L233" s="410">
        <v>18480.25</v>
      </c>
      <c r="M233" s="410">
        <v>5214</v>
      </c>
      <c r="N233" s="410">
        <f t="shared" ref="N233" si="163">E233/D233*100</f>
        <v>20.679266153857352</v>
      </c>
      <c r="O233" s="284" t="s">
        <v>333</v>
      </c>
      <c r="P233" s="77" t="s">
        <v>404</v>
      </c>
      <c r="Q233" s="25">
        <v>4814</v>
      </c>
      <c r="R233" s="164">
        <f>Q233/P233*100</f>
        <v>137.54285714285714</v>
      </c>
    </row>
    <row r="234" spans="1:18" ht="79.5">
      <c r="A234" s="617"/>
      <c r="B234" s="474"/>
      <c r="C234" s="474"/>
      <c r="D234" s="624"/>
      <c r="E234" s="624"/>
      <c r="F234" s="411"/>
      <c r="G234" s="411"/>
      <c r="H234" s="411"/>
      <c r="I234" s="411"/>
      <c r="J234" s="411"/>
      <c r="K234" s="411"/>
      <c r="L234" s="411"/>
      <c r="M234" s="411"/>
      <c r="N234" s="411"/>
      <c r="O234" s="284" t="s">
        <v>334</v>
      </c>
      <c r="P234" s="138">
        <v>0.03</v>
      </c>
      <c r="Q234" s="138">
        <v>0.03</v>
      </c>
      <c r="R234" s="164">
        <f>Q234/P234*100</f>
        <v>100</v>
      </c>
    </row>
    <row r="235" spans="1:18" ht="71.25" customHeight="1">
      <c r="A235" s="266" t="s">
        <v>316</v>
      </c>
      <c r="B235" s="265" t="s">
        <v>314</v>
      </c>
      <c r="C235" s="155"/>
      <c r="D235" s="267">
        <f>F235+H235+J235+L235</f>
        <v>140</v>
      </c>
      <c r="E235" s="267">
        <f>G235+I235+K235+M235</f>
        <v>0</v>
      </c>
      <c r="F235" s="268">
        <v>0</v>
      </c>
      <c r="G235" s="268">
        <v>0</v>
      </c>
      <c r="H235" s="268">
        <v>0</v>
      </c>
      <c r="I235" s="268">
        <v>0</v>
      </c>
      <c r="J235" s="268">
        <v>0</v>
      </c>
      <c r="K235" s="268">
        <v>0</v>
      </c>
      <c r="L235" s="268">
        <v>140</v>
      </c>
      <c r="M235" s="268">
        <v>0</v>
      </c>
      <c r="N235" s="268">
        <f t="shared" ref="N235" si="164">E235/D235*100</f>
        <v>0</v>
      </c>
      <c r="O235" s="155"/>
      <c r="P235" s="155"/>
      <c r="Q235" s="155" t="s">
        <v>345</v>
      </c>
      <c r="R235" s="155"/>
    </row>
    <row r="236" spans="1:18" ht="44.25">
      <c r="A236" s="266" t="s">
        <v>317</v>
      </c>
      <c r="B236" s="265" t="s">
        <v>315</v>
      </c>
      <c r="C236" s="155"/>
      <c r="D236" s="267">
        <f>F236+H236+J236+L236</f>
        <v>5000</v>
      </c>
      <c r="E236" s="267">
        <f>G236+I236+K236+M236</f>
        <v>0</v>
      </c>
      <c r="F236" s="268">
        <v>3593</v>
      </c>
      <c r="G236" s="268">
        <v>0</v>
      </c>
      <c r="H236" s="268">
        <v>519</v>
      </c>
      <c r="I236" s="268">
        <v>0</v>
      </c>
      <c r="J236" s="268">
        <v>149</v>
      </c>
      <c r="K236" s="268">
        <v>0</v>
      </c>
      <c r="L236" s="268">
        <v>739</v>
      </c>
      <c r="M236" s="268">
        <v>0</v>
      </c>
      <c r="N236" s="268">
        <f t="shared" ref="N236" si="165">E236/D236*100</f>
        <v>0</v>
      </c>
      <c r="O236" s="155"/>
      <c r="P236" s="155"/>
      <c r="Q236" s="155"/>
      <c r="R236" s="155"/>
    </row>
    <row r="249" spans="4:6">
      <c r="D249" s="153"/>
    </row>
    <row r="253" spans="4:6">
      <c r="D253" s="154"/>
      <c r="E253" s="154"/>
      <c r="F253" s="154"/>
    </row>
  </sheetData>
  <mergeCells count="428"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M54:M55"/>
    <mergeCell ref="N54:N55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C54:C55"/>
    <mergeCell ref="A10:C10"/>
    <mergeCell ref="D3:E4"/>
    <mergeCell ref="A233:A234"/>
    <mergeCell ref="B233:B234"/>
    <mergeCell ref="A223:A224"/>
    <mergeCell ref="B223:B224"/>
    <mergeCell ref="C223:C224"/>
    <mergeCell ref="A36:C36"/>
    <mergeCell ref="A42:C42"/>
    <mergeCell ref="A222:C222"/>
    <mergeCell ref="A225:C225"/>
    <mergeCell ref="A232:C232"/>
    <mergeCell ref="D223:D224"/>
    <mergeCell ref="E223:E224"/>
    <mergeCell ref="D233:D234"/>
    <mergeCell ref="C233:C234"/>
    <mergeCell ref="E233:E234"/>
    <mergeCell ref="B54:B55"/>
    <mergeCell ref="A12:C12"/>
    <mergeCell ref="C30:C32"/>
    <mergeCell ref="D30:D32"/>
    <mergeCell ref="E30:E32"/>
    <mergeCell ref="E69:E70"/>
    <mergeCell ref="A177:A179"/>
    <mergeCell ref="A1:R1"/>
    <mergeCell ref="A2:A5"/>
    <mergeCell ref="B2:B5"/>
    <mergeCell ref="C2:C5"/>
    <mergeCell ref="D2:M2"/>
    <mergeCell ref="N2:N5"/>
    <mergeCell ref="O2:O5"/>
    <mergeCell ref="P2:P5"/>
    <mergeCell ref="Q2:Q5"/>
    <mergeCell ref="R2:R5"/>
    <mergeCell ref="F3:M3"/>
    <mergeCell ref="F4:G4"/>
    <mergeCell ref="H4:I4"/>
    <mergeCell ref="J4:K4"/>
    <mergeCell ref="L4:M4"/>
    <mergeCell ref="M24:M29"/>
    <mergeCell ref="N24:N29"/>
    <mergeCell ref="A33:A34"/>
    <mergeCell ref="B33:B34"/>
    <mergeCell ref="C33:C34"/>
    <mergeCell ref="D33:D34"/>
    <mergeCell ref="E33:E34"/>
    <mergeCell ref="F33:F34"/>
    <mergeCell ref="G33:G34"/>
    <mergeCell ref="H33:H34"/>
    <mergeCell ref="G24:G29"/>
    <mergeCell ref="H24:H29"/>
    <mergeCell ref="I24:I29"/>
    <mergeCell ref="J24:J29"/>
    <mergeCell ref="K24:K29"/>
    <mergeCell ref="L24:L29"/>
    <mergeCell ref="A24:A29"/>
    <mergeCell ref="B24:B29"/>
    <mergeCell ref="C24:C29"/>
    <mergeCell ref="D24:D29"/>
    <mergeCell ref="A30:A32"/>
    <mergeCell ref="E24:E29"/>
    <mergeCell ref="K30:K32"/>
    <mergeCell ref="F30:F32"/>
    <mergeCell ref="G43:G48"/>
    <mergeCell ref="N50:N52"/>
    <mergeCell ref="I33:I34"/>
    <mergeCell ref="J33:J34"/>
    <mergeCell ref="K33:K34"/>
    <mergeCell ref="A43:A48"/>
    <mergeCell ref="B43:B48"/>
    <mergeCell ref="C43:C48"/>
    <mergeCell ref="D43:D48"/>
    <mergeCell ref="E43:E48"/>
    <mergeCell ref="F43:F48"/>
    <mergeCell ref="L33:L34"/>
    <mergeCell ref="M33:M34"/>
    <mergeCell ref="N33:N34"/>
    <mergeCell ref="O50:O52"/>
    <mergeCell ref="P50:P52"/>
    <mergeCell ref="Q50:Q52"/>
    <mergeCell ref="R50:R52"/>
    <mergeCell ref="A53:C53"/>
    <mergeCell ref="H50:H52"/>
    <mergeCell ref="I50:I52"/>
    <mergeCell ref="J50:J52"/>
    <mergeCell ref="K50:K52"/>
    <mergeCell ref="L50:L52"/>
    <mergeCell ref="M50:M52"/>
    <mergeCell ref="A50:A52"/>
    <mergeCell ref="B50:B52"/>
    <mergeCell ref="C50:C52"/>
    <mergeCell ref="D50:D52"/>
    <mergeCell ref="E50:E52"/>
    <mergeCell ref="F50:F52"/>
    <mergeCell ref="G50:G52"/>
    <mergeCell ref="A60:A62"/>
    <mergeCell ref="B60:B62"/>
    <mergeCell ref="C60:C62"/>
    <mergeCell ref="D60:D62"/>
    <mergeCell ref="E60:E62"/>
    <mergeCell ref="F60:F62"/>
    <mergeCell ref="G60:G62"/>
    <mergeCell ref="H60:H62"/>
    <mergeCell ref="G56:G59"/>
    <mergeCell ref="H56:H59"/>
    <mergeCell ref="A56:A59"/>
    <mergeCell ref="B56:B59"/>
    <mergeCell ref="C56:C59"/>
    <mergeCell ref="F56:F59"/>
    <mergeCell ref="D56:D59"/>
    <mergeCell ref="E56:E59"/>
    <mergeCell ref="O69:O70"/>
    <mergeCell ref="J60:J62"/>
    <mergeCell ref="K60:K62"/>
    <mergeCell ref="L60:L62"/>
    <mergeCell ref="M60:M62"/>
    <mergeCell ref="N60:N62"/>
    <mergeCell ref="I60:I62"/>
    <mergeCell ref="M56:M59"/>
    <mergeCell ref="N56:N59"/>
    <mergeCell ref="I56:I59"/>
    <mergeCell ref="J56:J59"/>
    <mergeCell ref="K56:K59"/>
    <mergeCell ref="L56:L59"/>
    <mergeCell ref="P69:P70"/>
    <mergeCell ref="Q69:Q70"/>
    <mergeCell ref="R69:R70"/>
    <mergeCell ref="A71:C71"/>
    <mergeCell ref="A75:A77"/>
    <mergeCell ref="B75:B77"/>
    <mergeCell ref="C75:C77"/>
    <mergeCell ref="D75:D77"/>
    <mergeCell ref="E75:E77"/>
    <mergeCell ref="I69:I70"/>
    <mergeCell ref="J69:J70"/>
    <mergeCell ref="K69:K70"/>
    <mergeCell ref="L69:L70"/>
    <mergeCell ref="M69:M70"/>
    <mergeCell ref="N69:N70"/>
    <mergeCell ref="R75:R77"/>
    <mergeCell ref="P75:P77"/>
    <mergeCell ref="Q75:Q77"/>
    <mergeCell ref="A72:A73"/>
    <mergeCell ref="B72:B73"/>
    <mergeCell ref="C72:C73"/>
    <mergeCell ref="D72:D73"/>
    <mergeCell ref="E72:E73"/>
    <mergeCell ref="L75:L77"/>
    <mergeCell ref="M75:M77"/>
    <mergeCell ref="N75:N77"/>
    <mergeCell ref="O75:O77"/>
    <mergeCell ref="F75:F77"/>
    <mergeCell ref="G75:G77"/>
    <mergeCell ref="H75:H77"/>
    <mergeCell ref="I75:I77"/>
    <mergeCell ref="J75:J77"/>
    <mergeCell ref="K75:K77"/>
    <mergeCell ref="A180:C180"/>
    <mergeCell ref="A185:A186"/>
    <mergeCell ref="B185:B186"/>
    <mergeCell ref="C185:C186"/>
    <mergeCell ref="D185:D186"/>
    <mergeCell ref="E185:E186"/>
    <mergeCell ref="K178:K179"/>
    <mergeCell ref="L178:L179"/>
    <mergeCell ref="M178:M179"/>
    <mergeCell ref="F185:F186"/>
    <mergeCell ref="G185:G186"/>
    <mergeCell ref="I178:I179"/>
    <mergeCell ref="J178:J179"/>
    <mergeCell ref="B177:B179"/>
    <mergeCell ref="H178:H179"/>
    <mergeCell ref="A187:C187"/>
    <mergeCell ref="A188:A189"/>
    <mergeCell ref="B188:B189"/>
    <mergeCell ref="C188:C189"/>
    <mergeCell ref="D188:D189"/>
    <mergeCell ref="E188:E189"/>
    <mergeCell ref="F188:F189"/>
    <mergeCell ref="A193:A195"/>
    <mergeCell ref="B193:B195"/>
    <mergeCell ref="C193:C195"/>
    <mergeCell ref="D193:D195"/>
    <mergeCell ref="E193:E195"/>
    <mergeCell ref="F193:F195"/>
    <mergeCell ref="A190:A192"/>
    <mergeCell ref="B190:B192"/>
    <mergeCell ref="C190:C192"/>
    <mergeCell ref="A197:A201"/>
    <mergeCell ref="B197:B201"/>
    <mergeCell ref="C197:C201"/>
    <mergeCell ref="D197:D201"/>
    <mergeCell ref="E197:E201"/>
    <mergeCell ref="I190:I192"/>
    <mergeCell ref="H197:H201"/>
    <mergeCell ref="I197:I201"/>
    <mergeCell ref="F197:F201"/>
    <mergeCell ref="G197:G201"/>
    <mergeCell ref="G193:G195"/>
    <mergeCell ref="H193:H195"/>
    <mergeCell ref="I193:I195"/>
    <mergeCell ref="D190:D192"/>
    <mergeCell ref="E190:E192"/>
    <mergeCell ref="F190:F192"/>
    <mergeCell ref="G190:G192"/>
    <mergeCell ref="H190:H192"/>
    <mergeCell ref="A210:C210"/>
    <mergeCell ref="A215:C215"/>
    <mergeCell ref="H202:H206"/>
    <mergeCell ref="I202:I206"/>
    <mergeCell ref="J202:J206"/>
    <mergeCell ref="K202:K206"/>
    <mergeCell ref="L202:L206"/>
    <mergeCell ref="M202:M206"/>
    <mergeCell ref="A202:A206"/>
    <mergeCell ref="B202:B206"/>
    <mergeCell ref="C202:C206"/>
    <mergeCell ref="D202:D206"/>
    <mergeCell ref="E202:E206"/>
    <mergeCell ref="F202:F206"/>
    <mergeCell ref="G202:G206"/>
    <mergeCell ref="G188:G189"/>
    <mergeCell ref="H188:H189"/>
    <mergeCell ref="I188:I189"/>
    <mergeCell ref="J188:J189"/>
    <mergeCell ref="J190:J192"/>
    <mergeCell ref="F178:F179"/>
    <mergeCell ref="G178:G179"/>
    <mergeCell ref="D178:D179"/>
    <mergeCell ref="I118:I119"/>
    <mergeCell ref="D170:D172"/>
    <mergeCell ref="E170:E172"/>
    <mergeCell ref="F170:F172"/>
    <mergeCell ref="G170:G172"/>
    <mergeCell ref="H185:H186"/>
    <mergeCell ref="I185:I186"/>
    <mergeCell ref="H163:H168"/>
    <mergeCell ref="I163:I168"/>
    <mergeCell ref="H170:H172"/>
    <mergeCell ref="I170:I172"/>
    <mergeCell ref="D163:D168"/>
    <mergeCell ref="E163:E168"/>
    <mergeCell ref="F163:F168"/>
    <mergeCell ref="G163:G168"/>
    <mergeCell ref="G118:G119"/>
    <mergeCell ref="H118:H119"/>
    <mergeCell ref="D118:D119"/>
    <mergeCell ref="E118:E119"/>
    <mergeCell ref="F118:F119"/>
    <mergeCell ref="H158:H161"/>
    <mergeCell ref="A173:C173"/>
    <mergeCell ref="C178:C179"/>
    <mergeCell ref="A169:C169"/>
    <mergeCell ref="A170:A172"/>
    <mergeCell ref="B170:B172"/>
    <mergeCell ref="C170:C172"/>
    <mergeCell ref="A78:C78"/>
    <mergeCell ref="A80:C80"/>
    <mergeCell ref="E178:E179"/>
    <mergeCell ref="A163:A168"/>
    <mergeCell ref="B163:B168"/>
    <mergeCell ref="C163:C168"/>
    <mergeCell ref="A118:A119"/>
    <mergeCell ref="B118:B119"/>
    <mergeCell ref="C118:C119"/>
    <mergeCell ref="A69:A70"/>
    <mergeCell ref="B69:B70"/>
    <mergeCell ref="C69:C70"/>
    <mergeCell ref="D69:D70"/>
    <mergeCell ref="G158:G161"/>
    <mergeCell ref="N193:N195"/>
    <mergeCell ref="A196:C196"/>
    <mergeCell ref="O197:O201"/>
    <mergeCell ref="P197:P201"/>
    <mergeCell ref="J197:J201"/>
    <mergeCell ref="K197:K201"/>
    <mergeCell ref="M193:M195"/>
    <mergeCell ref="J193:J195"/>
    <mergeCell ref="K193:K195"/>
    <mergeCell ref="L193:L195"/>
    <mergeCell ref="A158:A161"/>
    <mergeCell ref="B158:B161"/>
    <mergeCell ref="C158:C161"/>
    <mergeCell ref="D158:D161"/>
    <mergeCell ref="E158:E161"/>
    <mergeCell ref="F158:F161"/>
    <mergeCell ref="M118:M119"/>
    <mergeCell ref="N118:N119"/>
    <mergeCell ref="A120:C120"/>
    <mergeCell ref="Q197:Q201"/>
    <mergeCell ref="R197:R201"/>
    <mergeCell ref="O202:O206"/>
    <mergeCell ref="P202:P206"/>
    <mergeCell ref="Q202:Q206"/>
    <mergeCell ref="R202:R206"/>
    <mergeCell ref="N202:N206"/>
    <mergeCell ref="L197:L201"/>
    <mergeCell ref="M197:M201"/>
    <mergeCell ref="N197:N201"/>
    <mergeCell ref="L14:L15"/>
    <mergeCell ref="M14:M15"/>
    <mergeCell ref="N14:N15"/>
    <mergeCell ref="A17:A21"/>
    <mergeCell ref="B17:B21"/>
    <mergeCell ref="A14:A15"/>
    <mergeCell ref="B14:B15"/>
    <mergeCell ref="C14:C15"/>
    <mergeCell ref="D14:D15"/>
    <mergeCell ref="E14:E15"/>
    <mergeCell ref="F14:F15"/>
    <mergeCell ref="G14:G15"/>
    <mergeCell ref="D17:D21"/>
    <mergeCell ref="E17:E21"/>
    <mergeCell ref="F17:F21"/>
    <mergeCell ref="C17:C21"/>
    <mergeCell ref="L17:L21"/>
    <mergeCell ref="M17:M21"/>
    <mergeCell ref="N17:N21"/>
    <mergeCell ref="G30:G32"/>
    <mergeCell ref="H30:H32"/>
    <mergeCell ref="I30:I32"/>
    <mergeCell ref="J30:J32"/>
    <mergeCell ref="F24:F29"/>
    <mergeCell ref="H14:H15"/>
    <mergeCell ref="I14:I15"/>
    <mergeCell ref="J14:J15"/>
    <mergeCell ref="K14:K15"/>
    <mergeCell ref="G17:G21"/>
    <mergeCell ref="H17:H21"/>
    <mergeCell ref="I17:I21"/>
    <mergeCell ref="J17:J21"/>
    <mergeCell ref="K17:K21"/>
    <mergeCell ref="L30:L32"/>
    <mergeCell ref="M30:M32"/>
    <mergeCell ref="N30:N32"/>
    <mergeCell ref="B30:B32"/>
    <mergeCell ref="J72:J73"/>
    <mergeCell ref="K72:K73"/>
    <mergeCell ref="F72:F73"/>
    <mergeCell ref="L72:L73"/>
    <mergeCell ref="M72:M73"/>
    <mergeCell ref="N72:N73"/>
    <mergeCell ref="G72:G73"/>
    <mergeCell ref="H72:H73"/>
    <mergeCell ref="I72:I73"/>
    <mergeCell ref="F69:F70"/>
    <mergeCell ref="G69:G70"/>
    <mergeCell ref="H69:H70"/>
    <mergeCell ref="M43:M48"/>
    <mergeCell ref="N43:N48"/>
    <mergeCell ref="H43:H48"/>
    <mergeCell ref="I43:I48"/>
    <mergeCell ref="J43:J48"/>
    <mergeCell ref="K43:K48"/>
    <mergeCell ref="L43:L48"/>
    <mergeCell ref="A49:C49"/>
    <mergeCell ref="P188:P189"/>
    <mergeCell ref="Q188:Q189"/>
    <mergeCell ref="R188:R189"/>
    <mergeCell ref="O190:O192"/>
    <mergeCell ref="P190:P192"/>
    <mergeCell ref="Q190:Q192"/>
    <mergeCell ref="R190:R192"/>
    <mergeCell ref="J158:J161"/>
    <mergeCell ref="K158:K161"/>
    <mergeCell ref="L158:L161"/>
    <mergeCell ref="M158:M161"/>
    <mergeCell ref="N158:N161"/>
    <mergeCell ref="K188:K189"/>
    <mergeCell ref="M188:M189"/>
    <mergeCell ref="N188:N189"/>
    <mergeCell ref="K190:K192"/>
    <mergeCell ref="L190:L192"/>
    <mergeCell ref="M190:M192"/>
    <mergeCell ref="N190:N192"/>
    <mergeCell ref="J185:J186"/>
    <mergeCell ref="K185:K186"/>
    <mergeCell ref="N178:N179"/>
    <mergeCell ref="L170:L172"/>
    <mergeCell ref="M170:M172"/>
    <mergeCell ref="L188:L189"/>
    <mergeCell ref="L185:L186"/>
    <mergeCell ref="M185:M186"/>
    <mergeCell ref="N185:N186"/>
    <mergeCell ref="J118:J119"/>
    <mergeCell ref="K118:K119"/>
    <mergeCell ref="L118:L119"/>
    <mergeCell ref="I158:I161"/>
    <mergeCell ref="O188:O189"/>
    <mergeCell ref="N170:N172"/>
    <mergeCell ref="N163:N168"/>
    <mergeCell ref="J163:J168"/>
    <mergeCell ref="K163:K168"/>
    <mergeCell ref="L163:L168"/>
    <mergeCell ref="M163:M168"/>
    <mergeCell ref="J170:J172"/>
    <mergeCell ref="K170:K172"/>
  </mergeCells>
  <pageMargins left="0.70866141732283472" right="0.70866141732283472" top="0.31" bottom="0.22" header="0.31" footer="0.16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>
      <selection activeCell="B14" sqref="B14"/>
    </sheetView>
  </sheetViews>
  <sheetFormatPr defaultRowHeight="15"/>
  <cols>
    <col min="1" max="1" width="5.85546875" customWidth="1"/>
    <col min="2" max="2" width="30.85546875" customWidth="1"/>
    <col min="3" max="3" width="11.5703125" customWidth="1"/>
    <col min="4" max="4" width="9.5703125" customWidth="1"/>
    <col min="5" max="5" width="9.85546875" customWidth="1"/>
    <col min="6" max="6" width="10.28515625" customWidth="1"/>
    <col min="7" max="7" width="12.5703125" customWidth="1"/>
    <col min="8" max="8" width="12.42578125" customWidth="1"/>
    <col min="9" max="9" width="11.42578125" customWidth="1"/>
    <col min="10" max="10" width="13" customWidth="1"/>
    <col min="11" max="11" width="11.7109375" customWidth="1"/>
    <col min="12" max="12" width="12.7109375" customWidth="1"/>
    <col min="13" max="13" width="12.140625" customWidth="1"/>
    <col min="14" max="14" width="10.85546875" customWidth="1"/>
  </cols>
  <sheetData>
    <row r="1" spans="1:20" ht="57" customHeight="1">
      <c r="A1" s="635" t="s">
        <v>367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409"/>
      <c r="P1" s="409"/>
      <c r="Q1" s="409"/>
      <c r="R1" s="409"/>
      <c r="S1" s="409"/>
      <c r="T1" s="409"/>
    </row>
    <row r="2" spans="1:20" ht="42" customHeight="1">
      <c r="A2" s="629" t="s">
        <v>2</v>
      </c>
      <c r="B2" s="631" t="s">
        <v>3</v>
      </c>
      <c r="C2" s="633" t="s">
        <v>1</v>
      </c>
      <c r="D2" s="636" t="s">
        <v>12</v>
      </c>
      <c r="E2" s="637"/>
      <c r="F2" s="636" t="s">
        <v>13</v>
      </c>
      <c r="G2" s="637"/>
      <c r="H2" s="636" t="s">
        <v>14</v>
      </c>
      <c r="I2" s="637"/>
      <c r="J2" s="636" t="s">
        <v>15</v>
      </c>
      <c r="K2" s="637"/>
      <c r="L2" s="637" t="s">
        <v>335</v>
      </c>
      <c r="M2" s="637"/>
      <c r="N2" s="636" t="s">
        <v>5</v>
      </c>
      <c r="O2" s="1"/>
      <c r="P2" s="1"/>
      <c r="Q2" s="1"/>
      <c r="R2" s="1"/>
      <c r="S2" s="1"/>
      <c r="T2" s="1"/>
    </row>
    <row r="3" spans="1:20">
      <c r="A3" s="630"/>
      <c r="B3" s="632"/>
      <c r="C3" s="634"/>
      <c r="D3" s="327" t="s">
        <v>331</v>
      </c>
      <c r="E3" s="327" t="s">
        <v>17</v>
      </c>
      <c r="F3" s="327" t="s">
        <v>331</v>
      </c>
      <c r="G3" s="327" t="s">
        <v>17</v>
      </c>
      <c r="H3" s="327" t="s">
        <v>331</v>
      </c>
      <c r="I3" s="327" t="s">
        <v>17</v>
      </c>
      <c r="J3" s="327" t="s">
        <v>331</v>
      </c>
      <c r="K3" s="327" t="s">
        <v>17</v>
      </c>
      <c r="L3" s="327" t="s">
        <v>331</v>
      </c>
      <c r="M3" s="327" t="s">
        <v>17</v>
      </c>
      <c r="N3" s="636"/>
    </row>
    <row r="4" spans="1:20" ht="38.25">
      <c r="A4" s="331">
        <v>1</v>
      </c>
      <c r="B4" s="329" t="s">
        <v>20</v>
      </c>
      <c r="C4" s="332" t="s">
        <v>218</v>
      </c>
      <c r="D4" s="333">
        <v>37014.699999999997</v>
      </c>
      <c r="E4" s="333">
        <v>36972.9</v>
      </c>
      <c r="F4" s="333">
        <v>3567</v>
      </c>
      <c r="G4" s="333">
        <v>3566.8</v>
      </c>
      <c r="H4" s="333">
        <v>186870.39999999999</v>
      </c>
      <c r="I4" s="333">
        <v>186845.7</v>
      </c>
      <c r="J4" s="333">
        <v>0</v>
      </c>
      <c r="K4" s="333">
        <v>0</v>
      </c>
      <c r="L4" s="333">
        <f>D4+F4+H4+J4</f>
        <v>227452.09999999998</v>
      </c>
      <c r="M4" s="333">
        <f>E4+G4+I4+K4</f>
        <v>227385.40000000002</v>
      </c>
      <c r="N4" s="361">
        <f>M4/L4*100</f>
        <v>99.970675144349102</v>
      </c>
    </row>
    <row r="5" spans="1:20" ht="51">
      <c r="A5" s="2">
        <v>2</v>
      </c>
      <c r="B5" s="408" t="s">
        <v>68</v>
      </c>
      <c r="C5" s="332" t="s">
        <v>218</v>
      </c>
      <c r="D5" s="333">
        <v>151</v>
      </c>
      <c r="E5" s="333">
        <v>151</v>
      </c>
      <c r="F5" s="333">
        <v>41025</v>
      </c>
      <c r="G5" s="333">
        <v>42004</v>
      </c>
      <c r="H5" s="333">
        <v>95498</v>
      </c>
      <c r="I5" s="333">
        <v>109023</v>
      </c>
      <c r="J5" s="333">
        <v>0</v>
      </c>
      <c r="K5" s="333">
        <v>0</v>
      </c>
      <c r="L5" s="333">
        <f t="shared" ref="L5:M9" si="0">D5+F5+H5+J5</f>
        <v>136674</v>
      </c>
      <c r="M5" s="333">
        <f t="shared" si="0"/>
        <v>151178</v>
      </c>
      <c r="N5" s="361">
        <f t="shared" ref="N5:N9" si="1">M5/L5*100</f>
        <v>110.61211349634898</v>
      </c>
    </row>
    <row r="6" spans="1:20" ht="51">
      <c r="A6" s="330">
        <v>3</v>
      </c>
      <c r="B6" s="408" t="s">
        <v>97</v>
      </c>
      <c r="C6" s="332" t="s">
        <v>218</v>
      </c>
      <c r="D6" s="333">
        <v>74236.990000000005</v>
      </c>
      <c r="E6" s="333">
        <v>74452.63</v>
      </c>
      <c r="F6" s="333">
        <v>373990.01</v>
      </c>
      <c r="G6" s="333">
        <v>477660.49</v>
      </c>
      <c r="H6" s="333">
        <v>184737.4</v>
      </c>
      <c r="I6" s="333">
        <v>217972.44</v>
      </c>
      <c r="J6" s="333">
        <v>24466</v>
      </c>
      <c r="K6" s="333">
        <v>26587.08</v>
      </c>
      <c r="L6" s="333">
        <f t="shared" si="0"/>
        <v>657430.4</v>
      </c>
      <c r="M6" s="333">
        <f t="shared" si="0"/>
        <v>796672.64</v>
      </c>
      <c r="N6" s="361">
        <f t="shared" si="1"/>
        <v>121.17976899151606</v>
      </c>
    </row>
    <row r="7" spans="1:20" ht="51">
      <c r="A7" s="330">
        <v>4</v>
      </c>
      <c r="B7" s="408" t="s">
        <v>0</v>
      </c>
      <c r="C7" s="332" t="s">
        <v>218</v>
      </c>
      <c r="D7" s="333">
        <v>845.4</v>
      </c>
      <c r="E7" s="333">
        <v>845.4</v>
      </c>
      <c r="F7" s="333">
        <v>102809</v>
      </c>
      <c r="G7" s="333">
        <v>161093</v>
      </c>
      <c r="H7" s="333">
        <v>65862.7</v>
      </c>
      <c r="I7" s="333">
        <v>64121.1</v>
      </c>
      <c r="J7" s="333">
        <v>26000</v>
      </c>
      <c r="K7" s="333">
        <v>34400</v>
      </c>
      <c r="L7" s="333">
        <f t="shared" ref="L7:L8" si="2">D7+F7+H7+J7</f>
        <v>195517.09999999998</v>
      </c>
      <c r="M7" s="333">
        <f t="shared" ref="M7" si="3">E7+G7+I7+K7</f>
        <v>260459.5</v>
      </c>
      <c r="N7" s="361">
        <f t="shared" si="1"/>
        <v>133.21571361277353</v>
      </c>
    </row>
    <row r="8" spans="1:20" ht="89.25">
      <c r="A8" s="330">
        <v>5</v>
      </c>
      <c r="B8" s="408" t="s">
        <v>208</v>
      </c>
      <c r="C8" s="332" t="s">
        <v>219</v>
      </c>
      <c r="D8" s="333">
        <v>16355.75</v>
      </c>
      <c r="E8" s="333">
        <v>1336.1</v>
      </c>
      <c r="F8" s="333">
        <v>73232.850000000006</v>
      </c>
      <c r="G8" s="333">
        <v>127982.34</v>
      </c>
      <c r="H8" s="333">
        <v>6891.2</v>
      </c>
      <c r="I8" s="333">
        <v>6794.3</v>
      </c>
      <c r="J8" s="333">
        <v>19359.25</v>
      </c>
      <c r="K8" s="333">
        <v>5214</v>
      </c>
      <c r="L8" s="333">
        <f t="shared" si="2"/>
        <v>115839.05</v>
      </c>
      <c r="M8" s="333">
        <f t="shared" si="0"/>
        <v>141326.74</v>
      </c>
      <c r="N8" s="361">
        <f t="shared" si="1"/>
        <v>122.00267526365245</v>
      </c>
    </row>
    <row r="9" spans="1:20" ht="29.25" customHeight="1">
      <c r="A9" s="327"/>
      <c r="B9" s="328" t="s">
        <v>330</v>
      </c>
      <c r="C9" s="328"/>
      <c r="D9" s="334">
        <f>SUM(D4:D8)</f>
        <v>128603.84</v>
      </c>
      <c r="E9" s="334">
        <f t="shared" ref="E9:K9" si="4">SUM(E4:E8)</f>
        <v>113758.03</v>
      </c>
      <c r="F9" s="334">
        <f t="shared" si="4"/>
        <v>594623.86</v>
      </c>
      <c r="G9" s="334">
        <f t="shared" si="4"/>
        <v>812306.63</v>
      </c>
      <c r="H9" s="334">
        <f t="shared" si="4"/>
        <v>539859.69999999995</v>
      </c>
      <c r="I9" s="334">
        <f t="shared" si="4"/>
        <v>584756.54</v>
      </c>
      <c r="J9" s="334">
        <f t="shared" si="4"/>
        <v>69825.25</v>
      </c>
      <c r="K9" s="334">
        <f t="shared" si="4"/>
        <v>66201.08</v>
      </c>
      <c r="L9" s="334">
        <f>D9+F9+H9+J9</f>
        <v>1332912.6499999999</v>
      </c>
      <c r="M9" s="334">
        <f t="shared" si="0"/>
        <v>1577022.2800000003</v>
      </c>
      <c r="N9" s="361">
        <f t="shared" si="1"/>
        <v>118.31400054609733</v>
      </c>
    </row>
  </sheetData>
  <mergeCells count="10">
    <mergeCell ref="A2:A3"/>
    <mergeCell ref="B2:B3"/>
    <mergeCell ref="C2:C3"/>
    <mergeCell ref="A1:N1"/>
    <mergeCell ref="N2:N3"/>
    <mergeCell ref="D2:E2"/>
    <mergeCell ref="F2:G2"/>
    <mergeCell ref="H2:I2"/>
    <mergeCell ref="J2:K2"/>
    <mergeCell ref="L2:M2"/>
  </mergeCells>
  <pageMargins left="0.27559055118110237" right="0.15748031496062992" top="0.31496062992125984" bottom="0.31496062992125984" header="0.11811023622047245" footer="0.15748031496062992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МЦП 2022</vt:lpstr>
      <vt:lpstr>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2023-04-11T07:18:48Z</dcterms:modified>
</cp:coreProperties>
</file>