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2"/>
  </bookViews>
  <sheets>
    <sheet name="Реестр МЦП " sheetId="4" r:id="rId1"/>
    <sheet name="Архив реестра" sheetId="1" r:id="rId2"/>
    <sheet name="Отчет МЦП 2018" sheetId="2" r:id="rId3"/>
    <sheet name="Лист3" sheetId="3" r:id="rId4"/>
  </sheets>
  <definedNames>
    <definedName name="_xlnm.Print_Area" localSheetId="0">'Реестр МЦП '!$A$1:$G$45</definedName>
  </definedNames>
  <calcPr calcId="152511"/>
</workbook>
</file>

<file path=xl/calcChain.xml><?xml version="1.0" encoding="utf-8"?>
<calcChain xmlns="http://schemas.openxmlformats.org/spreadsheetml/2006/main">
  <c r="R213" i="2" l="1"/>
  <c r="R204" i="2"/>
  <c r="R205" i="2"/>
  <c r="R206" i="2"/>
  <c r="R203" i="2"/>
  <c r="R202" i="2"/>
  <c r="R201" i="2"/>
  <c r="R200" i="2"/>
  <c r="R199" i="2"/>
  <c r="R198" i="2"/>
  <c r="R197" i="2"/>
  <c r="R194" i="2"/>
  <c r="R192" i="2"/>
  <c r="R191" i="2"/>
  <c r="R190" i="2"/>
  <c r="R189" i="2"/>
  <c r="R187" i="2"/>
  <c r="R186" i="2"/>
  <c r="R180" i="2"/>
  <c r="R179" i="2"/>
  <c r="R178" i="2"/>
  <c r="R176" i="2"/>
  <c r="R175" i="2"/>
  <c r="R158" i="2"/>
  <c r="R161" i="2"/>
  <c r="R160" i="2"/>
  <c r="R159" i="2"/>
  <c r="D183" i="2"/>
  <c r="E183" i="2"/>
  <c r="G169" i="2"/>
  <c r="G163" i="2" s="1"/>
  <c r="H169" i="2"/>
  <c r="H163" i="2" s="1"/>
  <c r="I169" i="2"/>
  <c r="I163" i="2" s="1"/>
  <c r="J169" i="2"/>
  <c r="J163" i="2" s="1"/>
  <c r="K169" i="2"/>
  <c r="K163" i="2" s="1"/>
  <c r="L169" i="2"/>
  <c r="L163" i="2" s="1"/>
  <c r="M169" i="2"/>
  <c r="M163" i="2" s="1"/>
  <c r="F169" i="2"/>
  <c r="D169" i="2" s="1"/>
  <c r="D171" i="2"/>
  <c r="E171" i="2"/>
  <c r="D174" i="2"/>
  <c r="E173" i="2"/>
  <c r="N173" i="2" s="1"/>
  <c r="D173" i="2"/>
  <c r="E168" i="2"/>
  <c r="D168" i="2"/>
  <c r="E167" i="2"/>
  <c r="D167" i="2"/>
  <c r="N171" i="2" l="1"/>
  <c r="N183" i="2"/>
  <c r="F163" i="2"/>
  <c r="N167" i="2"/>
  <c r="E169" i="2"/>
  <c r="E163" i="2" s="1"/>
  <c r="D163" i="2"/>
  <c r="H223" i="2"/>
  <c r="K223" i="2"/>
  <c r="R225" i="2"/>
  <c r="R224" i="2"/>
  <c r="R231" i="2"/>
  <c r="R235" i="2" l="1"/>
  <c r="R234" i="2"/>
  <c r="R232" i="2"/>
  <c r="R228" i="2" l="1"/>
  <c r="R227" i="2"/>
  <c r="R223" i="2"/>
  <c r="R90" i="2" l="1"/>
  <c r="R89" i="2"/>
  <c r="N84" i="2"/>
  <c r="R80" i="2"/>
  <c r="R81" i="2"/>
  <c r="R82" i="2"/>
  <c r="R76" i="2"/>
  <c r="R77" i="2"/>
  <c r="R78" i="2"/>
  <c r="R79" i="2"/>
  <c r="R75" i="2"/>
  <c r="R74" i="2"/>
  <c r="R58" i="2"/>
  <c r="R57" i="2"/>
  <c r="R56" i="2"/>
  <c r="R54" i="2"/>
  <c r="R46" i="2"/>
  <c r="R47" i="2"/>
  <c r="R45" i="2"/>
  <c r="R44" i="2"/>
  <c r="R43" i="2"/>
  <c r="R40" i="2"/>
  <c r="R39" i="2"/>
  <c r="R38" i="2"/>
  <c r="R37" i="2"/>
  <c r="R36" i="2"/>
  <c r="I41" i="2"/>
  <c r="J41" i="2"/>
  <c r="K41" i="2"/>
  <c r="E152" i="2" l="1"/>
  <c r="R156" i="2"/>
  <c r="R153" i="2"/>
  <c r="R154" i="2"/>
  <c r="R151" i="2"/>
  <c r="R128" i="2"/>
  <c r="M109" i="2"/>
  <c r="L109" i="2"/>
  <c r="D130" i="2"/>
  <c r="F232" i="2" l="1"/>
  <c r="G232" i="2"/>
  <c r="H232" i="2"/>
  <c r="I232" i="2"/>
  <c r="J232" i="2"/>
  <c r="K232" i="2"/>
  <c r="L232" i="2"/>
  <c r="M232" i="2"/>
  <c r="E234" i="2"/>
  <c r="D234" i="2"/>
  <c r="D232" i="2" s="1"/>
  <c r="E232" i="2"/>
  <c r="E231" i="2"/>
  <c r="D231" i="2"/>
  <c r="E230" i="2"/>
  <c r="D230" i="2"/>
  <c r="E229" i="2"/>
  <c r="D229" i="2"/>
  <c r="E228" i="2"/>
  <c r="D228" i="2"/>
  <c r="E227" i="2"/>
  <c r="D227" i="2"/>
  <c r="M223" i="2"/>
  <c r="L223" i="2"/>
  <c r="L221" i="2" s="1"/>
  <c r="J223" i="2"/>
  <c r="J221" i="2" s="1"/>
  <c r="I223" i="2"/>
  <c r="H221" i="2"/>
  <c r="G223" i="2"/>
  <c r="F223" i="2"/>
  <c r="F221" i="2" s="1"/>
  <c r="M221" i="2" l="1"/>
  <c r="I221" i="2"/>
  <c r="E223" i="2"/>
  <c r="G221" i="2"/>
  <c r="K221" i="2"/>
  <c r="N234" i="2"/>
  <c r="N232" i="2" s="1"/>
  <c r="N231" i="2"/>
  <c r="N228" i="2"/>
  <c r="N227" i="2"/>
  <c r="N229" i="2"/>
  <c r="E221" i="2"/>
  <c r="D223" i="2"/>
  <c r="D221" i="2" s="1"/>
  <c r="N221" i="2" l="1"/>
  <c r="N223" i="2"/>
  <c r="G213" i="2" l="1"/>
  <c r="H213" i="2"/>
  <c r="I213" i="2"/>
  <c r="J213" i="2"/>
  <c r="K213" i="2"/>
  <c r="L213" i="2"/>
  <c r="M213" i="2"/>
  <c r="F213" i="2"/>
  <c r="E220" i="2"/>
  <c r="D220" i="2"/>
  <c r="F176" i="2" l="1"/>
  <c r="R152" i="2"/>
  <c r="R155" i="2"/>
  <c r="R150" i="2"/>
  <c r="R146" i="2"/>
  <c r="R145" i="2"/>
  <c r="R144" i="2"/>
  <c r="R142" i="2"/>
  <c r="R140" i="2"/>
  <c r="R139" i="2"/>
  <c r="R109" i="2"/>
  <c r="G135" i="2"/>
  <c r="H135" i="2"/>
  <c r="I135" i="2"/>
  <c r="J135" i="2"/>
  <c r="K135" i="2"/>
  <c r="L135" i="2"/>
  <c r="M135" i="2"/>
  <c r="F135" i="2"/>
  <c r="H98" i="2"/>
  <c r="E150" i="2"/>
  <c r="D150" i="2"/>
  <c r="F149" i="2"/>
  <c r="G149" i="2"/>
  <c r="H149" i="2"/>
  <c r="I149" i="2"/>
  <c r="J149" i="2"/>
  <c r="K149" i="2"/>
  <c r="L149" i="2"/>
  <c r="M149" i="2"/>
  <c r="E155" i="2"/>
  <c r="D155" i="2"/>
  <c r="D152" i="2"/>
  <c r="M139" i="2"/>
  <c r="L139" i="2"/>
  <c r="K139" i="2"/>
  <c r="J139" i="2"/>
  <c r="I139" i="2"/>
  <c r="H139" i="2"/>
  <c r="G139" i="2"/>
  <c r="F139" i="2"/>
  <c r="E138" i="2"/>
  <c r="D138" i="2"/>
  <c r="E137" i="2"/>
  <c r="D137" i="2"/>
  <c r="E136" i="2"/>
  <c r="D136" i="2"/>
  <c r="D135" i="2" s="1"/>
  <c r="R35" i="2"/>
  <c r="R29" i="2"/>
  <c r="R30" i="2"/>
  <c r="E149" i="2" l="1"/>
  <c r="E135" i="2"/>
  <c r="D149" i="2"/>
  <c r="N138" i="2"/>
  <c r="N135" i="2" s="1"/>
  <c r="E219" i="2"/>
  <c r="D219" i="2"/>
  <c r="E218" i="2"/>
  <c r="D218" i="2"/>
  <c r="E217" i="2"/>
  <c r="D217" i="2"/>
  <c r="E216" i="2"/>
  <c r="D216" i="2"/>
  <c r="E215" i="2"/>
  <c r="D215" i="2"/>
  <c r="E212" i="2"/>
  <c r="D212" i="2"/>
  <c r="E211" i="2"/>
  <c r="D211" i="2"/>
  <c r="E210" i="2"/>
  <c r="D210" i="2"/>
  <c r="E209" i="2"/>
  <c r="D209" i="2"/>
  <c r="M207" i="2"/>
  <c r="L207" i="2"/>
  <c r="K207" i="2"/>
  <c r="J207" i="2"/>
  <c r="I207" i="2"/>
  <c r="H207" i="2"/>
  <c r="G207" i="2"/>
  <c r="F207" i="2"/>
  <c r="E197" i="2"/>
  <c r="E195" i="2" s="1"/>
  <c r="D197" i="2"/>
  <c r="D195" i="2" s="1"/>
  <c r="M195" i="2"/>
  <c r="L195" i="2"/>
  <c r="K195" i="2"/>
  <c r="J195" i="2"/>
  <c r="I195" i="2"/>
  <c r="H195" i="2"/>
  <c r="G195" i="2"/>
  <c r="F195" i="2"/>
  <c r="E194" i="2"/>
  <c r="D194" i="2"/>
  <c r="E191" i="2"/>
  <c r="D191" i="2"/>
  <c r="E189" i="2"/>
  <c r="D189" i="2"/>
  <c r="M186" i="2"/>
  <c r="L186" i="2"/>
  <c r="K186" i="2"/>
  <c r="J186" i="2"/>
  <c r="I186" i="2"/>
  <c r="H186" i="2"/>
  <c r="G186" i="2"/>
  <c r="F186" i="2"/>
  <c r="E182" i="2"/>
  <c r="D182" i="2"/>
  <c r="R177" i="2"/>
  <c r="M176" i="2"/>
  <c r="L176" i="2"/>
  <c r="K176" i="2"/>
  <c r="J176" i="2"/>
  <c r="I176" i="2"/>
  <c r="H176" i="2"/>
  <c r="G176" i="2"/>
  <c r="E174" i="2"/>
  <c r="N174" i="2" s="1"/>
  <c r="N169" i="2" s="1"/>
  <c r="E172" i="2"/>
  <c r="D172" i="2"/>
  <c r="R165" i="2"/>
  <c r="R164" i="2"/>
  <c r="R163" i="2"/>
  <c r="R157" i="2"/>
  <c r="E148" i="2"/>
  <c r="D148" i="2"/>
  <c r="E147" i="2"/>
  <c r="D147" i="2"/>
  <c r="E146" i="2"/>
  <c r="D146" i="2"/>
  <c r="E145" i="2"/>
  <c r="D145" i="2"/>
  <c r="E144" i="2"/>
  <c r="D144" i="2"/>
  <c r="E143" i="2"/>
  <c r="D143" i="2"/>
  <c r="E142" i="2"/>
  <c r="D142" i="2"/>
  <c r="E134" i="2"/>
  <c r="D134" i="2"/>
  <c r="E133" i="2"/>
  <c r="D133" i="2"/>
  <c r="E132" i="2"/>
  <c r="D132" i="2"/>
  <c r="E131" i="2"/>
  <c r="D131" i="2"/>
  <c r="M128" i="2"/>
  <c r="L128" i="2"/>
  <c r="K128" i="2"/>
  <c r="J128" i="2"/>
  <c r="I128" i="2"/>
  <c r="H128" i="2"/>
  <c r="G128" i="2"/>
  <c r="F128" i="2"/>
  <c r="E127" i="2"/>
  <c r="D127" i="2"/>
  <c r="E126" i="2"/>
  <c r="D126" i="2"/>
  <c r="E125" i="2"/>
  <c r="D125" i="2"/>
  <c r="E124" i="2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K109" i="2"/>
  <c r="J109" i="2"/>
  <c r="I109" i="2"/>
  <c r="H109" i="2"/>
  <c r="G109" i="2"/>
  <c r="F109" i="2"/>
  <c r="E108" i="2"/>
  <c r="D108" i="2"/>
  <c r="E107" i="2"/>
  <c r="E106" i="2"/>
  <c r="D106" i="2"/>
  <c r="E105" i="2"/>
  <c r="D105" i="2"/>
  <c r="E104" i="2"/>
  <c r="D104" i="2"/>
  <c r="E103" i="2"/>
  <c r="D103" i="2"/>
  <c r="E102" i="2"/>
  <c r="D102" i="2"/>
  <c r="E101" i="2"/>
  <c r="D101" i="2"/>
  <c r="M98" i="2"/>
  <c r="L98" i="2"/>
  <c r="K98" i="2"/>
  <c r="J98" i="2"/>
  <c r="I98" i="2"/>
  <c r="G98" i="2"/>
  <c r="F98" i="2"/>
  <c r="E91" i="2"/>
  <c r="D91" i="2"/>
  <c r="M86" i="2"/>
  <c r="L86" i="2"/>
  <c r="K86" i="2"/>
  <c r="J86" i="2"/>
  <c r="I86" i="2"/>
  <c r="H86" i="2"/>
  <c r="G86" i="2"/>
  <c r="F86" i="2"/>
  <c r="E85" i="2"/>
  <c r="D85" i="2"/>
  <c r="E83" i="2"/>
  <c r="D83" i="2"/>
  <c r="E80" i="2"/>
  <c r="D80" i="2"/>
  <c r="E76" i="2"/>
  <c r="D76" i="2"/>
  <c r="E74" i="2"/>
  <c r="D74" i="2"/>
  <c r="E73" i="2"/>
  <c r="D73" i="2"/>
  <c r="E72" i="2"/>
  <c r="D72" i="2"/>
  <c r="M68" i="2"/>
  <c r="L68" i="2"/>
  <c r="K68" i="2"/>
  <c r="J68" i="2"/>
  <c r="J61" i="2" s="1"/>
  <c r="I68" i="2"/>
  <c r="H68" i="2"/>
  <c r="G68" i="2"/>
  <c r="F68" i="2"/>
  <c r="F61" i="2" s="1"/>
  <c r="E55" i="2"/>
  <c r="D55" i="2"/>
  <c r="R53" i="2"/>
  <c r="E53" i="2"/>
  <c r="D53" i="2"/>
  <c r="D52" i="2" s="1"/>
  <c r="M52" i="2"/>
  <c r="L52" i="2"/>
  <c r="K52" i="2"/>
  <c r="J52" i="2"/>
  <c r="I52" i="2"/>
  <c r="H52" i="2"/>
  <c r="G52" i="2"/>
  <c r="F52" i="2"/>
  <c r="E50" i="2"/>
  <c r="D50" i="2"/>
  <c r="D48" i="2" s="1"/>
  <c r="M48" i="2"/>
  <c r="L48" i="2"/>
  <c r="K48" i="2"/>
  <c r="J48" i="2"/>
  <c r="I48" i="2"/>
  <c r="H48" i="2"/>
  <c r="G48" i="2"/>
  <c r="F48" i="2"/>
  <c r="E47" i="2"/>
  <c r="D47" i="2"/>
  <c r="E46" i="2"/>
  <c r="D46" i="2"/>
  <c r="E45" i="2"/>
  <c r="D45" i="2"/>
  <c r="E44" i="2"/>
  <c r="D44" i="2"/>
  <c r="E43" i="2"/>
  <c r="D43" i="2"/>
  <c r="M41" i="2"/>
  <c r="L41" i="2"/>
  <c r="G41" i="2"/>
  <c r="F41" i="2"/>
  <c r="E38" i="2"/>
  <c r="D38" i="2"/>
  <c r="E36" i="2"/>
  <c r="D36" i="2"/>
  <c r="E35" i="2"/>
  <c r="D35" i="2"/>
  <c r="R34" i="2"/>
  <c r="R33" i="2"/>
  <c r="R32" i="2"/>
  <c r="R31" i="2"/>
  <c r="E29" i="2"/>
  <c r="D29" i="2"/>
  <c r="E21" i="2"/>
  <c r="D21" i="2"/>
  <c r="E20" i="2"/>
  <c r="D20" i="2"/>
  <c r="E19" i="2"/>
  <c r="D19" i="2"/>
  <c r="E18" i="2"/>
  <c r="D18" i="2"/>
  <c r="E15" i="2"/>
  <c r="D15" i="2"/>
  <c r="M11" i="2"/>
  <c r="L11" i="2"/>
  <c r="K11" i="2"/>
  <c r="J11" i="2"/>
  <c r="I11" i="2"/>
  <c r="H11" i="2"/>
  <c r="G11" i="2"/>
  <c r="F11" i="2"/>
  <c r="E207" i="2" l="1"/>
  <c r="N207" i="2" s="1"/>
  <c r="N191" i="2"/>
  <c r="D176" i="2"/>
  <c r="N85" i="2"/>
  <c r="K9" i="2"/>
  <c r="E128" i="2"/>
  <c r="N73" i="2"/>
  <c r="D86" i="2"/>
  <c r="N74" i="2"/>
  <c r="D41" i="2"/>
  <c r="E41" i="2"/>
  <c r="H61" i="2"/>
  <c r="L61" i="2"/>
  <c r="E86" i="2"/>
  <c r="J157" i="2"/>
  <c r="I157" i="2"/>
  <c r="N115" i="2"/>
  <c r="N121" i="2"/>
  <c r="N127" i="2"/>
  <c r="D128" i="2"/>
  <c r="N125" i="2"/>
  <c r="N119" i="2"/>
  <c r="N117" i="2"/>
  <c r="N111" i="2"/>
  <c r="J96" i="2"/>
  <c r="J92" i="2" s="1"/>
  <c r="L96" i="2"/>
  <c r="L92" i="2" s="1"/>
  <c r="N112" i="2"/>
  <c r="N114" i="2"/>
  <c r="N116" i="2"/>
  <c r="N118" i="2"/>
  <c r="N122" i="2"/>
  <c r="N126" i="2"/>
  <c r="K157" i="2"/>
  <c r="D109" i="2"/>
  <c r="H157" i="2"/>
  <c r="D213" i="2"/>
  <c r="E68" i="2"/>
  <c r="D98" i="2"/>
  <c r="N134" i="2"/>
  <c r="E213" i="2"/>
  <c r="H96" i="2"/>
  <c r="H92" i="2" s="1"/>
  <c r="I96" i="2"/>
  <c r="I92" i="2" s="1"/>
  <c r="K96" i="2"/>
  <c r="K92" i="2" s="1"/>
  <c r="M96" i="2"/>
  <c r="M92" i="2" s="1"/>
  <c r="N189" i="2"/>
  <c r="N194" i="2"/>
  <c r="D207" i="2"/>
  <c r="N215" i="2"/>
  <c r="E176" i="2"/>
  <c r="E98" i="2"/>
  <c r="M9" i="2"/>
  <c r="N182" i="2"/>
  <c r="D139" i="2"/>
  <c r="N142" i="2"/>
  <c r="N144" i="2"/>
  <c r="N145" i="2"/>
  <c r="E139" i="2"/>
  <c r="N146" i="2"/>
  <c r="N148" i="2"/>
  <c r="N55" i="2"/>
  <c r="D68" i="2"/>
  <c r="N101" i="2"/>
  <c r="N103" i="2"/>
  <c r="N104" i="2"/>
  <c r="N105" i="2"/>
  <c r="N106" i="2"/>
  <c r="N133" i="2"/>
  <c r="G157" i="2"/>
  <c r="M157" i="2"/>
  <c r="N197" i="2"/>
  <c r="N209" i="2"/>
  <c r="N212" i="2"/>
  <c r="N143" i="2"/>
  <c r="N120" i="2"/>
  <c r="E109" i="2"/>
  <c r="G96" i="2"/>
  <c r="G92" i="2" s="1"/>
  <c r="N108" i="2"/>
  <c r="N80" i="2"/>
  <c r="G9" i="2"/>
  <c r="I9" i="2"/>
  <c r="N44" i="2"/>
  <c r="N38" i="2"/>
  <c r="N35" i="2"/>
  <c r="N21" i="2"/>
  <c r="N19" i="2"/>
  <c r="N15" i="2"/>
  <c r="N216" i="2"/>
  <c r="N211" i="2"/>
  <c r="F157" i="2"/>
  <c r="L157" i="2"/>
  <c r="D186" i="2"/>
  <c r="N147" i="2"/>
  <c r="F96" i="2"/>
  <c r="N91" i="2"/>
  <c r="N83" i="2"/>
  <c r="N76" i="2"/>
  <c r="G61" i="2"/>
  <c r="I61" i="2"/>
  <c r="K61" i="2"/>
  <c r="M61" i="2"/>
  <c r="F9" i="2"/>
  <c r="H9" i="2"/>
  <c r="J9" i="2"/>
  <c r="L9" i="2"/>
  <c r="N53" i="2"/>
  <c r="N45" i="2"/>
  <c r="N36" i="2"/>
  <c r="N29" i="2"/>
  <c r="N20" i="2"/>
  <c r="N18" i="2"/>
  <c r="D11" i="2"/>
  <c r="N43" i="2"/>
  <c r="E11" i="2"/>
  <c r="E48" i="2"/>
  <c r="N48" i="2" s="1"/>
  <c r="E52" i="2"/>
  <c r="N52" i="2" s="1"/>
  <c r="E186" i="2"/>
  <c r="N128" i="2" l="1"/>
  <c r="N176" i="2"/>
  <c r="N86" i="2"/>
  <c r="N168" i="2"/>
  <c r="E61" i="2"/>
  <c r="D61" i="2"/>
  <c r="N68" i="2"/>
  <c r="N41" i="2"/>
  <c r="D157" i="2"/>
  <c r="D7" i="2" s="1"/>
  <c r="L7" i="2"/>
  <c r="N139" i="2"/>
  <c r="G7" i="2"/>
  <c r="N109" i="2"/>
  <c r="J7" i="2"/>
  <c r="N98" i="2"/>
  <c r="H7" i="2"/>
  <c r="E157" i="2"/>
  <c r="M7" i="2"/>
  <c r="I7" i="2"/>
  <c r="K7" i="2"/>
  <c r="F92" i="2"/>
  <c r="F7" i="2" s="1"/>
  <c r="D96" i="2"/>
  <c r="D92" i="2" s="1"/>
  <c r="E96" i="2"/>
  <c r="D9" i="2"/>
  <c r="N213" i="2"/>
  <c r="N163" i="2"/>
  <c r="N11" i="2"/>
  <c r="E9" i="2"/>
  <c r="N61" i="2" l="1"/>
  <c r="N157" i="2"/>
  <c r="N96" i="2"/>
  <c r="E92" i="2"/>
  <c r="E7" i="2" s="1"/>
  <c r="N9" i="2"/>
  <c r="N7" i="2" l="1"/>
  <c r="N92" i="2"/>
</calcChain>
</file>

<file path=xl/sharedStrings.xml><?xml version="1.0" encoding="utf-8"?>
<sst xmlns="http://schemas.openxmlformats.org/spreadsheetml/2006/main" count="781" uniqueCount="535">
  <si>
    <t>Администрация Филоновского сельского посения Богучарского муниципального района Воронежской области</t>
  </si>
  <si>
    <t>01.01.2014-31.12.2020</t>
  </si>
  <si>
    <t>Муниципальная программа Филоновского сельского поселения Богучарского муниципального района Воронежской области "О деятельности администрации Филоновского сельского поселения по решению вопросов местного значения на 2014-2020 годы"</t>
  </si>
  <si>
    <t>Администрация Твердохлебовского сельского посения Богучарского муниципального района Воронежской области</t>
  </si>
  <si>
    <t>Муниципальная программа Твердохлебовского сельского поселения Богучарского муниципального района Воронежской области "О деятельности администрации Твердохлебовского сельского поселения по решению вопросов местного значения на 2014-2020 годы"</t>
  </si>
  <si>
    <t>Администрация Суходонецкого сельского посения Богучарского муниципального района Воронежской области</t>
  </si>
  <si>
    <t>Муниципальная программа Суходонецкого сельского поселения Богучарского муниципального района Воронежской области "О деятельности администрации Суходонецкого сельского поселения по решению вопросов местного значения на 2014-2020 годы"</t>
  </si>
  <si>
    <t>Администрация Радченского сельского посения Богучарского муниципального района Воронежской области</t>
  </si>
  <si>
    <t>Постановление администрации Радченского сельского поселения Богучарского муниципального района Воронежской области от 22.12.2016 №130</t>
  </si>
  <si>
    <t>2017-2022</t>
  </si>
  <si>
    <t>Об утверждении муниципальной программы "Комплексное развитие систем коммунальной инфраструктуры Радченского сельского поселения Богучарского муниципального района на 2017-2022 годы".</t>
  </si>
  <si>
    <t>Муниципальная программа Радченского сельского поселения Богучарского муниципального района Воронежской области "О деятельности администрации Радченского сельского поселения по решению вопросов местного значения на 2014-2020 годы"</t>
  </si>
  <si>
    <t>Администрация Поповского сельского поселения Богучарского муниципального района Воронежской области</t>
  </si>
  <si>
    <t>Муниципальная программа Поповского сельского поселения Богучарского муниципального района Воронежской области "О деятельности администрации Поповского сельского поселения по решению вопросов местного значения на 2014-2020 годы"</t>
  </si>
  <si>
    <t>Администрация Подколодновского сельского посения Богучарского муниципального района Воронежской области</t>
  </si>
  <si>
    <t>Муниципальная программа Подколодновского сельского поселения Богучарского муниципального района Воронежской области "О деятельности администрации Подколодновского сельского поселения по решению вопросов местного значения на 2014-2020 годы"</t>
  </si>
  <si>
    <t>Администрация Первомайского сельского посения Богучарского муниципального района Воронежской области</t>
  </si>
  <si>
    <t>Муниципальная программа Первомайского сельского поселения Богучарского муниципального района Воронежской области "О деятельности администрации Первомайского сельского поселения по решению вопросов местного значения на 2014-2020 годы"</t>
  </si>
  <si>
    <t>Администрация Монастырщинского сельского посения Богучарского муниципального района Воронежской области</t>
  </si>
  <si>
    <t>Муниципальная программа Монастырщинского сельского поселения Богучарского муниципального района Воронежской области "О деятельности администрации Монастырщинского сельского поселения по решению вопросов местного значения на 2014-2020 годы"</t>
  </si>
  <si>
    <t>Администрация Медовского сельского посения Богучарского муниципального района Воронежской области</t>
  </si>
  <si>
    <t>Муниципальная программа Медовского сельского поселения Богучарского муниципального района Воронежской области "О деятельности администрации Медовского сельского поселения по решению вопросов местного значения на 2014-2020 годы"</t>
  </si>
  <si>
    <t>Администрация Луговского сельского посения Богучарского муниципального района Воронежской области</t>
  </si>
  <si>
    <t>Муниципальная программа Луговского сельского поселения Богучарского муниципального района Воронежской области "О деятельности администрации Луговского сельского поселения по решению вопросов местного значения на 2014-2020 годы"</t>
  </si>
  <si>
    <t>Администрация Липчанского сельского посения Богучарского муниципального района Воронежской области</t>
  </si>
  <si>
    <t>Муниципальная программа Липчанского сельского поселения Богучарского муниципального района Воронежской области "О деятельности администрации Липчанского сельского поселения по решению вопросов местного значения на 2014-2020 годы"</t>
  </si>
  <si>
    <t>Администрация Залиманского сельского посения Богучарского муниципального района Воронежской области</t>
  </si>
  <si>
    <t>Муниципальная программа Залиманского сельского поселения Богучарского муниципального района Воронежской области "О деятельности администрации Залиманского сельского поселения по решению вопросов местного значения на 2014-2020 годы"</t>
  </si>
  <si>
    <t>Администрация Дьяченковского сельского поселения Богучарского муниципального района Воронежской области</t>
  </si>
  <si>
    <t>Муниципальная программа Дьяченковского сельского поселения Богучарского муниципального района Воронежской области "О деятельности администрации Дьяченковского сельского поселения по решению вопросов местного значения на 2014-2020 годы"</t>
  </si>
  <si>
    <t>Администрация городского поселения – город Богучар  Богучарского муниципального района Воронежской области</t>
  </si>
  <si>
    <t>Муниципальная программа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 на 2014-2020 годы"</t>
  </si>
  <si>
    <t>Администрация Богучарского муниципального района, муниципальное казенное учреждение «Управление сельского хозяйства Богучарского муниципального района Воронежской области»</t>
  </si>
  <si>
    <t>01.01.2014 — 31.12.2020</t>
  </si>
  <si>
    <t>Муниципальная программа «Развитие сельского хозяйства, производства пищевых продуктов и инфраструктуры агропродовольственного рынка Богучарского муниципального района на 2014 – 2020 годы»</t>
  </si>
  <si>
    <t>Администрация Богучарского муниципального района, экономический отдел администрации Богучарского муниципального района .</t>
  </si>
  <si>
    <t>Муниципальная программа "Экономическое развитие Богучарского муниципального района"</t>
  </si>
  <si>
    <t>Администрация Богучарского муниципального района, МКУ «Управление по образованию и молодежной политике Богучарского муниципального района Воронежской области»</t>
  </si>
  <si>
    <t>Муниципальнвя программа "Развитие образования, физической культуры и спорта Богучарского муниципального района"</t>
  </si>
  <si>
    <t>Администрация Богучарского муниципального района, МКУ  «Управление культуры и архивного дела» Богучарского муниципального района Воронежской области</t>
  </si>
  <si>
    <t>Муниципальная программа "Развитие культуры и туризма Богучарского муниципального района"</t>
  </si>
  <si>
    <t>Администрация Богучарского муниципального района , финансовый отдел администрации Богучарского муниципального района</t>
  </si>
  <si>
    <t>Муниципальная программа "Муниципальное управление и гражданское общество"</t>
  </si>
  <si>
    <t>Примечание</t>
  </si>
  <si>
    <t>Объем финансирования  программы из местного бюджета  (тыс.руб.)</t>
  </si>
  <si>
    <t>Исполнитель программы</t>
  </si>
  <si>
    <t>Реквизиты муниципального правового акта, которым утверждена программа или внесены изменения в программу</t>
  </si>
  <si>
    <t>Срок реализации программы</t>
  </si>
  <si>
    <t>Наименование программы</t>
  </si>
  <si>
    <t>№ п/п</t>
  </si>
  <si>
    <t xml:space="preserve">МУНИЦИПАЛЬНЫХ  ПРОГРАММ БОГУЧАРСКОГО МУНИЦИПАЛЬНОГО РАЙОНА </t>
  </si>
  <si>
    <t>РЕЕСТР</t>
  </si>
  <si>
    <t>Муниципальная программа "Комплексное развитие систем коммунальной инфраструктуры Дьяченковского сельского поселения Богучарского муниципального района Воронежской облати на 2017-2022 годы"</t>
  </si>
  <si>
    <t>Муниципальная программа "Комплексное развитие систем коммунальной инфраструктуры Залиманского сельского поселения Богучарского муниципального района Воронежской облати на 2017-2022 годы"</t>
  </si>
  <si>
    <t>2017-2025</t>
  </si>
  <si>
    <t>2017-2027</t>
  </si>
  <si>
    <t>Муниципальная программа "Комплексное развитие систем коммунальной инфраструктуры Медовского сельского поселения Богучарского муниципального района Воронежской области на 2017-2022 годы"</t>
  </si>
  <si>
    <t>01.01.2017-31.12.2022</t>
  </si>
  <si>
    <t>2017-2030</t>
  </si>
  <si>
    <t>Муниципальная программа "Комплексное развитие систем коммунальной инфраструктуры Первомайского сельского поселения Богучарского муниципального района Воронежской области на 2017-2022 годы"</t>
  </si>
  <si>
    <t>Муниципальная программа "Комплексное развитие систем коммунальной инфраструктуры Подколодновского сельского поселения Богучарского муниципального района Воронежской области на 2017-2022 годы"</t>
  </si>
  <si>
    <t>Муниципальная программа "Комплексное развитие систем коммунальной инфраструктуры Поповского сельского поселения Богучарского муниципального района Воронежской области на 2017-2022 годы"</t>
  </si>
  <si>
    <t>Муниципальная программа "Комплексное развитие систем коммунальной инфраструктуры Суходонецкого сельского поселения Богучарского муниципального района Воронежской области на 2017-2022 годы"</t>
  </si>
  <si>
    <t>Муниципальная программа "Комплексное развитие систем социальной инфраструктуры Суходонецкого сельского поселения Богучарского муниципального района Воронежской области на 2017-2025 годы"</t>
  </si>
  <si>
    <t>Муниципальная программа "Комплексное развитие транспортной инфраструктуры Суходонецкого сельского поселения Богучарского муниципального района Воронежской области на 2017-2027 годы"</t>
  </si>
  <si>
    <t>Муниципальная программа "Комплексное развитие систем коммунальной инфраструктуры Твердохлебовского сельского поселения Богучарского муниципального района Воронежской области на 2017-2022 годы"</t>
  </si>
  <si>
    <t>Муниципальная программа  "Комплексное развитие систем коммунальной инфраструктуры Филоновского сельского поселения Богучарского муниципального района Воронежской области на 2017-2022 годы"</t>
  </si>
  <si>
    <t>Муниципальная программа  "Комплексного развитие систем социальной инфраструктуры Филоновского сельского поселения Богучарского муниципального района Воронежской области на 2017-2025 годы"</t>
  </si>
  <si>
    <t>Муниципальная программа  "Комплексное развитие транспортной инфраструктуры Филоновского сельского поселения Богучарского муниципального района Воронежской области на 2017-2027 годы"</t>
  </si>
  <si>
    <t>АРХИВ РЕЕСТРА</t>
  </si>
  <si>
    <t>Заказчик                           (заказчик - координатор) программы</t>
  </si>
  <si>
    <t>Объем финансирования мероприятий программы из местного бюджета  (тыс.руб.)</t>
  </si>
  <si>
    <t>нет</t>
  </si>
  <si>
    <t xml:space="preserve">Начальник экономического отдела </t>
  </si>
  <si>
    <t xml:space="preserve">Богучарского муниципального района </t>
  </si>
  <si>
    <t>М.В.Ханюкова</t>
  </si>
  <si>
    <t>телефон: 8 473 66 2-15-66</t>
  </si>
  <si>
    <t>Наименованых программных мероприятий</t>
  </si>
  <si>
    <t>Объемы финансирования, тыс.рулей</t>
  </si>
  <si>
    <t>Уровень освоения финансовых средств (%)</t>
  </si>
  <si>
    <t>Наименование целевых показателей (индикаторов),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</si>
  <si>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</si>
  <si>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</si>
  <si>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</si>
  <si>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</si>
  <si>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в том числе по источникам финансирования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</si>
  <si>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</si>
  <si>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</si>
  <si>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</si>
  <si>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</si>
  <si>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</si>
  <si>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</si>
  <si>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>Всего по программам</t>
  </si>
  <si>
    <t>1.</t>
  </si>
  <si>
    <t xml:space="preserve">Муниципальная программа   "Муниципальное управление и гражданское общество" </t>
  </si>
  <si>
    <t xml:space="preserve">2014-2020 годы </t>
  </si>
  <si>
    <t xml:space="preserve">в том числе по подпрограммам: </t>
  </si>
  <si>
    <t>1.1.</t>
  </si>
  <si>
    <t>Подпрограмма  1 "Управление финансами Богучарского муниципального района"</t>
  </si>
  <si>
    <t>2014-2020</t>
  </si>
  <si>
    <t>Отношение дефицита районного бюджета (за вычетом поступлений от продажи акций и иных форм участия в капитале, находящихся в собственности Богучарского муниципального района, и  снижения остатков средств на счетах по учету средств районного бюджета) к годовому объему доходов районного бюджета без учета объема безвозмездных поступлений</t>
  </si>
  <si>
    <t>Не более 10 %</t>
  </si>
  <si>
    <t>Муниципальный долг Богучарского района, в % к годовому объему доходов районного бюджета без учета объема безвозмездных поступлений</t>
  </si>
  <si>
    <t>Не более 100 %</t>
  </si>
  <si>
    <t>Доля расходов на обслуживание муниципального долга в общем объеме расходов  районного бюджета  (за исключением расходов, которые осуществляются за счет субвенций из областного бюджета)</t>
  </si>
  <si>
    <t>≤ 15</t>
  </si>
  <si>
    <t>в том числе по основным мероприятиям:</t>
  </si>
  <si>
    <t xml:space="preserve">1.1.1. </t>
  </si>
  <si>
    <r>
      <rPr>
        <b/>
        <sz val="8"/>
        <rFont val="Times New Roman"/>
        <family val="1"/>
        <charset val="204"/>
      </rPr>
      <t>Основное мероприятие 1</t>
    </r>
    <r>
      <rPr>
        <sz val="8"/>
        <rFont val="Times New Roman"/>
        <family val="1"/>
        <charset val="204"/>
      </rPr>
      <t xml:space="preserve"> "Управление муниципальным долгом  Богучарского района"</t>
    </r>
  </si>
  <si>
    <t xml:space="preserve">1.1.2. </t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</si>
  <si>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"Выравнивание бюджетной обеспеченности бюджетов поселений"</t>
    </r>
  </si>
  <si>
    <t>Своевременное внесение изменений в решение о бюджетном процессе в Богучарском районе в соответствии с требованиями действующего федерального и областного бюджетного законодательства</t>
  </si>
  <si>
    <t>В срок, установленный администрацией Богучарского муниципального района</t>
  </si>
  <si>
    <t>В срок , установленный администрацией Богучарского района</t>
  </si>
  <si>
    <t xml:space="preserve">1.1.3. </t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</si>
  <si>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>"Поддержка мер по обеспечению сбалансированности бюджетов поселений"</t>
    </r>
  </si>
  <si>
    <t>Степень сокращения дифференциации бюджетной обеспеченности между бюджетами поселений Богучарского района вследствиие выравнивания их бюджетной обеспеченности</t>
  </si>
  <si>
    <t>не менее 2,0 %</t>
  </si>
  <si>
    <t>1.1.4.</t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</si>
  <si>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"Финансовое обеспечение деятельности финансового отдела администрации Богучарского муниципального района"</t>
    </r>
  </si>
  <si>
    <t>1.1.5.</t>
  </si>
  <si>
    <r>
      <rPr>
        <b/>
        <sz val="8"/>
        <rFont val="Times New Roman"/>
        <family val="1"/>
        <charset val="204"/>
      </rPr>
      <t xml:space="preserve">Основное мероприятие 5 </t>
    </r>
    <r>
      <rPr>
        <sz val="8"/>
        <rFont val="Times New Roman"/>
        <family val="1"/>
        <charset val="204"/>
      </rPr>
      <t>"Финансовое обеспечение выполнения других расходных обязательств финансового отдела администрации Богучарского муниципального района"</t>
    </r>
  </si>
  <si>
    <t>Соблюдение порядка и сроков разработки проекта районного бюджета, установленных БК РФ</t>
  </si>
  <si>
    <t>да</t>
  </si>
  <si>
    <t>Составление и утверждение сводной бюджетной росписи районного бюджета в сроки, установленные бюджетным законодательством Российской Федерации и Богучарского муниципального района</t>
  </si>
  <si>
    <t>До начала очередного финансового года</t>
  </si>
  <si>
    <t>Доведение показателей сводной бюджетной росписи и лимитов бюджетных обязательств до главных распорядителей средств районного бюджета в сроки, установленные бюджетным законодательством Российской Федерации и Богучарского муниципального района</t>
  </si>
  <si>
    <t>Составление и представление в Совет народных депутатов Богучарского муниципального района годового отчета об исполнении районного бюджета в сроки, установленные бюджетным законодательством Российской Федерации и Богучарского района</t>
  </si>
  <si>
    <t>До 1 мая текущего года</t>
  </si>
  <si>
    <t>Проведение публичных слушаний по проекту районного бюджета на очередной финансовый год и плановый период и по годовому отчету об исполнении областного бюджета</t>
  </si>
  <si>
    <t>Своевременное внесение изменений в нормативные акты Богучарского района о межбюджетных отношениях органов государственной власти и органов местного самоуправления в Воронежской области в соответствии с требованиями действующего федерального бюджетного законодательства</t>
  </si>
  <si>
    <t>Уровень исполнения плановых назначений по расходам на реализацию подпрограммы</t>
  </si>
  <si>
    <t>≤ 95</t>
  </si>
  <si>
    <t>1.2.</t>
  </si>
  <si>
    <t>Подпрограмма 2 "Обеспечение деятельности администрации Богучарского муниципального района на 2014-2020 годы"</t>
  </si>
  <si>
    <t xml:space="preserve"> Число информационных материалов, размещенных в СМИ.</t>
  </si>
  <si>
    <t>Число публикаций в электронных СМИ.</t>
  </si>
  <si>
    <t xml:space="preserve"> Количество правовых актов.</t>
  </si>
  <si>
    <t xml:space="preserve"> Количество протоколов об административных правонарушениях.</t>
  </si>
  <si>
    <t>1.3.</t>
  </si>
  <si>
    <t>Подпрограмма 3 "Повышение качества предоставляемых государственных и муниципальных услуг в Богучарском муниципальном районе Воронежской области на 2014-2020 годы"</t>
  </si>
  <si>
    <t>1.3.1.</t>
  </si>
  <si>
    <t>Мероприятие 1 Повышение качества предоставленных государственных и муниципальных услугах в Богучарском муниципальном районе Воронежской области на 2014-2020 годы</t>
  </si>
  <si>
    <t xml:space="preserve"> Количество заключенных соглашений с территориальными органами федеральных органов  государственной власти по Воронежской области, исполнительными органами государственной власти, органами местного самоуправления Богучарского муниципального  района Воронежской области, организациями, участвующими в предоставлении соответствующих государственных и муниципальных услуг.</t>
  </si>
  <si>
    <t>1.4.</t>
  </si>
  <si>
    <t>Подпрограмма 4 "Развитие гражданского общества в Богучарском муниципальном районе на 2014-2020 годы"</t>
  </si>
  <si>
    <t>Увеличение количества информационных материалов,программ в средствах массовой информации, освещающих деятельность социально ориентированных некоммерческих организаций в % к предыдущему году.</t>
  </si>
  <si>
    <t>Реализация общественных проектов социально ориентированными некоммерческими организациями;</t>
  </si>
  <si>
    <t>Обеспечение обучения (семинары, конференции, круглые столы)    представителей социально  ориентированных организаций формам и методам работы по оказанию социальных услуг и реализации социальных проектов в % к предыдущему году</t>
  </si>
  <si>
    <t>1.5.</t>
  </si>
  <si>
    <t>Подпрограмма 5 "Снижение рисков и смягчение последствий чрезвычайных ситуаций природного и техногенного характера на территории Богучарского муниципального района в 2014-2020 годах"</t>
  </si>
  <si>
    <t>1.5.1.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</si>
  <si>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"Создание резервов финансовых ресурсов и материальных средств для ликвидации чрезвычайных ситуаций природного и техногенного характера"</t>
    </r>
  </si>
  <si>
    <t>1.5.2.</t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</si>
  <si>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Воронежской области, утвержденными решением методического совета от 12.08ю2011 № 3/3-1-7"</t>
    </r>
  </si>
  <si>
    <t>1.5.3.</t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</si>
  <si>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>"Обеспечение участия добровольной пожарной команды с.Радченское в ежегодном смотре-конкурсе среди добровольцев"</t>
    </r>
  </si>
  <si>
    <t xml:space="preserve">Количество спасенных на 100 ЧС и происшествий </t>
  </si>
  <si>
    <t>1.5.4.</t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</si>
  <si>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"Организация регулярного патрулирования муниципальных пляжей и мест массового отдыха населения на воде и в лесных массивах с целью обеспечения охраны общественного порядка и предупреждения чрезвычайных ситуаций"</t>
    </r>
  </si>
  <si>
    <t>Время реагирования на ЧС</t>
  </si>
  <si>
    <t>1.5.5.</t>
  </si>
  <si>
    <r>
      <rPr>
        <b/>
        <sz val="8"/>
        <rFont val="Times New Roman"/>
        <family val="1"/>
        <charset val="204"/>
      </rPr>
      <t xml:space="preserve">Основное мероприятие 5 </t>
    </r>
    <r>
      <rPr>
        <sz val="8"/>
        <rFont val="Times New Roman"/>
        <family val="1"/>
        <charset val="204"/>
      </rPr>
      <t>Прочие расходы</t>
    </r>
  </si>
  <si>
    <t>Достоверность прогнозирования ЧС</t>
  </si>
  <si>
    <t>1.6.</t>
  </si>
  <si>
    <t>Подпрограмма 6 "Профилактика терроризма и экстремизма на территории Богучарского муниципального района на 2014-2020 годы"</t>
  </si>
  <si>
    <t>1.6.1.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</si>
  <si>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"Патрулирование в местах массового скопления людей и отдыха населения"</t>
    </r>
  </si>
  <si>
    <t xml:space="preserve">Совершенние (попытка совершения) террористических актов на территории Богучарского муниципального района </t>
  </si>
  <si>
    <t>1.6.2.</t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</si>
  <si>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"Прочие расходы"</t>
    </r>
  </si>
  <si>
    <t xml:space="preserve">Совершенние  актов  экстремистской направленности против соблюдения человека на территории Богучарского муниципального района </t>
  </si>
  <si>
    <t>1.7.</t>
  </si>
  <si>
    <t>Подпрограмма 7 Профилактика правонарушений на территории Богучарского муниципального района на 2014-2020 годы</t>
  </si>
  <si>
    <t>1.7.1.</t>
  </si>
  <si>
    <t>Мероприятие1 Профилактика правонарушений на территории Богучарского муниципального района на 2014-2020 годы</t>
  </si>
  <si>
    <t>Увеличение профилактических мероприятий среди несовершеннолетних и семей , находящихся в социально опасном положении</t>
  </si>
  <si>
    <t>Сокращение количества преступлений,совершаемых  несовершеннолетними</t>
  </si>
  <si>
    <t>1.8.</t>
  </si>
  <si>
    <t>Подпрограмма 8 Повышение безопасности дорожного движения на 2014-2020 годы</t>
  </si>
  <si>
    <t>Мероприятие 1 Развитие системы предупреждения опасного поведения участников дорожного движения</t>
  </si>
  <si>
    <t>Транспортный риск (число лиц, погибших в ДТП, на 10 тыс. транспортных средств)</t>
  </si>
  <si>
    <t>Мероприятие 2 Укрепление материально-технической  базы дорожно-патрульной службы</t>
  </si>
  <si>
    <t xml:space="preserve"> Количество мест концентрации ДТП на дорогах регионального и местного значения</t>
  </si>
  <si>
    <t>Мероприятие 3 Организация дорожного движения</t>
  </si>
  <si>
    <t>Социальный риск (число лиц, погибших в ДТП, на 10 тыс. населения)</t>
  </si>
  <si>
    <t>Мероприятие 4 Информационное обеспечение</t>
  </si>
  <si>
    <t>Мероприятие 5 Обеспечение безопасного участия детей в дорожном движении</t>
  </si>
  <si>
    <t>2.</t>
  </si>
  <si>
    <t>Муниципальная программа  "Развитие  культуры и туризма Богучарского муниципального района"</t>
  </si>
  <si>
    <t>Увеличение численности участников культурно-досуговых мероприятий</t>
  </si>
  <si>
    <t>Увеличение доли представленных (во всех форматах) зрителю музейных предметов основного фонда</t>
  </si>
  <si>
    <t>4358ед</t>
  </si>
  <si>
    <t>Увеличение посещаемости музейных учреждений (посещений на 1000 чел. в год)</t>
  </si>
  <si>
    <t>Увеличение доли музеев, имеющих сайт в сети Интернет</t>
  </si>
  <si>
    <t>1ед</t>
  </si>
  <si>
    <t>Увеличение доли детей, привлекаемых к участию в творческих мероприятиях в общем числе детей</t>
  </si>
  <si>
    <t>Процент охвата детей образовательными услугами детской школы исскуств</t>
  </si>
  <si>
    <t>2.1.</t>
  </si>
  <si>
    <t>Подпрограмма 1 «Развитие  культурно-досуговых учреждений, библиотечного дела и сохранение исторического наследия Богучарского муниципального района Воронежской области»</t>
  </si>
  <si>
    <t>2.1.1.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</si>
  <si>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"Содействие сохранению  учреждений культуры (капитальный ремонт)"</t>
    </r>
  </si>
  <si>
    <t>2.1.2.</t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</si>
  <si>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 xml:space="preserve">"Модернизация  материально-технической учреждений культуры" </t>
    </r>
  </si>
  <si>
    <t>2.1.3.</t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</si>
  <si>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>"Сохранение и развитие традиционной народной культуры и любительского самодеятельного творчества"</t>
    </r>
  </si>
  <si>
    <t>Повышение уровня удовлетворенности граждан качеством предоставляемых услуг</t>
  </si>
  <si>
    <t>2.1.4.</t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</si>
  <si>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"Развитие библиотечного дела"</t>
    </r>
  </si>
  <si>
    <t>Увеличение доли публичных библиотек, подключенных к сети Интернет</t>
  </si>
  <si>
    <t>Увеличение количества библиографических записей в электронном каталоге библиотек</t>
  </si>
  <si>
    <t>2.1.5.</t>
  </si>
  <si>
    <r>
      <rPr>
        <b/>
        <sz val="8"/>
        <rFont val="Times New Roman"/>
        <family val="1"/>
        <charset val="204"/>
      </rPr>
      <t xml:space="preserve">Основное мероприятие 5 </t>
    </r>
    <r>
      <rPr>
        <sz val="8"/>
        <rFont val="Times New Roman"/>
        <family val="1"/>
        <charset val="204"/>
      </rPr>
      <t>"Развитие музейного дела"</t>
    </r>
  </si>
  <si>
    <t>2.1.6.</t>
  </si>
  <si>
    <r>
      <rPr>
        <b/>
        <sz val="8"/>
        <rFont val="Times New Roman"/>
        <family val="1"/>
        <charset val="204"/>
      </rPr>
      <t xml:space="preserve">Основное мероприятие 6 </t>
    </r>
    <r>
      <rPr>
        <sz val="8"/>
        <rFont val="Times New Roman"/>
        <family val="1"/>
        <charset val="204"/>
      </rPr>
      <t>"Финансовое обеспечение деятельности  муниципальных учреждений культуры"</t>
    </r>
  </si>
  <si>
    <t>2.1.7.</t>
  </si>
  <si>
    <r>
      <rPr>
        <b/>
        <sz val="8"/>
        <rFont val="Times New Roman"/>
        <family val="1"/>
        <charset val="204"/>
      </rPr>
      <t xml:space="preserve">Основное мероприятие 7 </t>
    </r>
    <r>
      <rPr>
        <sz val="8"/>
        <rFont val="Times New Roman"/>
        <family val="1"/>
        <charset val="204"/>
      </rPr>
      <t>"Государственная программа Воронежской области "Доступная среда"</t>
    </r>
  </si>
  <si>
    <t>2.1.8.</t>
  </si>
  <si>
    <r>
      <rPr>
        <b/>
        <sz val="8"/>
        <rFont val="Times New Roman"/>
        <family val="1"/>
        <charset val="204"/>
      </rPr>
      <t>Основное мероприятие 8 Р</t>
    </r>
    <r>
      <rPr>
        <sz val="8"/>
        <rFont val="Times New Roman"/>
        <family val="1"/>
        <charset val="204"/>
      </rPr>
      <t>еализация мероприятий федеральной целевой программы  "Укрепление единства российской нации и этнокультурное развитие народов России (2014-2020 годы)" в рамках подпрограммы "Этнокультурное развитие воронежской области" ГП ВО "Развитие культуры и туризма"</t>
    </r>
  </si>
  <si>
    <t>2.2.</t>
  </si>
  <si>
    <t>Подпрограмма 2 «Сохранение и развитие дополнительного образования в  сфере культуры Богучарского муниципального района»</t>
  </si>
  <si>
    <t>2.2.1.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</si>
  <si>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"Содействие сохранению дополнительного образования в сфере культуры"</t>
    </r>
  </si>
  <si>
    <t xml:space="preserve">Увеличение доли детей, привлекаемых к участию в творческих мероприятиях в общем числе детей.                                                                  </t>
  </si>
  <si>
    <t>2.2.2.</t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</si>
  <si>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"Финансовое обеспечение выполнения других обязательств; МКОУДОД Богучарская  ДШИ"</t>
    </r>
  </si>
  <si>
    <t>Процент охвата детей образовательными услугами детской школы искусств.</t>
  </si>
  <si>
    <t>3.</t>
  </si>
  <si>
    <t>Муниципальная программа  "Развитие образования,физической культуры и спорта Богучарского муниципального района"</t>
  </si>
  <si>
    <t>3.1.</t>
  </si>
  <si>
    <t>Подпрограмма 1 "Развитие дошкольного, общего дополнительного образования и воспитания детей и молодежи"</t>
  </si>
  <si>
    <t>Обеспеченность детей дошкольного возраста местами в дошкольных образовательных организациях(количество мест на 1000 детей),мест.</t>
  </si>
  <si>
    <t>3.1.1.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</si>
  <si>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"Развитие дошкольного образования"</t>
    </r>
  </si>
  <si>
    <t>в том числе по мероприятиям:</t>
  </si>
  <si>
    <t>3.1.1.1</t>
  </si>
  <si>
    <t>Мероприятие 1 "Строительство и реконструкция зданий дошкольных образовательных организаций"</t>
  </si>
  <si>
    <t>3.1.1.2</t>
  </si>
  <si>
    <t>Мероприятие 2     "Капитальный  и текущий ремонт зданий дошкольных образовательных организаций"</t>
  </si>
  <si>
    <t>3.1.1.3</t>
  </si>
  <si>
    <t>Мероприятие 3             "Развитие вариативных форм дошкольного образования"</t>
  </si>
  <si>
    <t>3.1.1.4</t>
  </si>
  <si>
    <t>Мероприятие 4    "Материально-техническое оснащение муниципальных дошкольных образовательных организаций"</t>
  </si>
  <si>
    <t>3.1.1.5</t>
  </si>
  <si>
    <t>Мероприятие 5       "Повышение  квалификации педагогических и руководящих работников дошкольных образовательных учреждений по персонофицированной модели повышения квалификации"</t>
  </si>
  <si>
    <t>3.1.1.6</t>
  </si>
  <si>
    <t>Мероприятие 6            "Создание условий для реализации государственного образовательного стандарта дошкольного образования в дошкольных образовательных организациях Воронежской области на 2014-2020 годы""</t>
  </si>
  <si>
    <t>3.1.1.7</t>
  </si>
  <si>
    <t>Мероприятие 7  "Предоставление субвенции бюджету Богучарского муниципального района на компенсацию части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образования"</t>
  </si>
  <si>
    <t>3.1.1.8</t>
  </si>
  <si>
    <t>Мероприятие 8   "Формирование инфраструктуры услуг по сопровождению раннего развития детей (0-3 года),включая широкую информационную поддержку сетей"</t>
  </si>
  <si>
    <t>3.1.1.9</t>
  </si>
  <si>
    <t>Мероприятие 9                  "Иные расходы,направленные на реализацию основного мероприятия1.1"Развитие дошкольного образования"</t>
  </si>
  <si>
    <t>3.1.2.</t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</si>
  <si>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"Развитие общего образования"</t>
    </r>
  </si>
  <si>
    <t>3.1.2.1</t>
  </si>
  <si>
    <t>Мероприятие 1"Развитие системы поддержки талантливых детей и творческих педагогов"</t>
  </si>
  <si>
    <t>3.1.2.2</t>
  </si>
  <si>
    <t>Мероприятие 2 "Совершенствование процедуры аттестации педагогических работников"</t>
  </si>
  <si>
    <t>3.1.2.3</t>
  </si>
  <si>
    <t>Мероприятие3"Создание условий для обучения детей-инвалидов в форме дистанционного образования"</t>
  </si>
  <si>
    <t>3.1.2.4</t>
  </si>
  <si>
    <t>Мероприятие 4"Строительство и реконструкция зданий общеобразовательных организаций"</t>
  </si>
  <si>
    <t>3.1.2.5</t>
  </si>
  <si>
    <t>Мероприятие 5 "Капитальный и текущий ремонт зданий общеобразовательных организаций"</t>
  </si>
  <si>
    <t>3.1.2.6</t>
  </si>
  <si>
    <t>Мероприятие 6"Обеспечение комплексной безопасности муниципальных образовательных организаций"</t>
  </si>
  <si>
    <t>3.1.2.7</t>
  </si>
  <si>
    <t>Мероприятие7"Организация сбалансированного горячего питания школьников"</t>
  </si>
  <si>
    <t>3.1.2.8</t>
  </si>
  <si>
    <t>Мероприятие8"Выделение субсидии из областного бюджета бюджету Богучарского муниципального района на обеспечение учащихся общеобразовательных организаций молочной продукцией на условиях софинансирования"</t>
  </si>
  <si>
    <t>3.1.2.9</t>
  </si>
  <si>
    <t>Мероприятие9"Организация спортивных занятий школьников"</t>
  </si>
  <si>
    <t>3.1.2.10</t>
  </si>
  <si>
    <t>Мероприятие 10"Информатизация системы образования"</t>
  </si>
  <si>
    <t>3.1.2.11</t>
  </si>
  <si>
    <t>Мероприятие 11"Развитие автопарка образовательных учреждений Богучарского муниципального района"</t>
  </si>
  <si>
    <t>3.1.2.12</t>
  </si>
  <si>
    <t>Мероприятие 12"Выделение субвенции из областного бюджета бюджету Богучарского муниципального района на выплаты  ежемесячного денежного вознаграждения за выполнение функций классного руководителя"</t>
  </si>
  <si>
    <t>3.1.2.13</t>
  </si>
  <si>
    <t>Мероприятие13"Дистанционное образование детей-инвалидов</t>
  </si>
  <si>
    <t>3.1.2.14</t>
  </si>
  <si>
    <t>Мероприятие14"Развитие воспитательной компоненты в общеобразовательной школе"</t>
  </si>
  <si>
    <t>3.1.2.15</t>
  </si>
  <si>
    <t>Мероприятие 15"Создание условий для реализации государственного стандарта общего образования в общеобразовательных учреждениях Богучарского муниципального района"</t>
  </si>
  <si>
    <t>3.1.2.16</t>
  </si>
  <si>
    <t>Мероприятие 16"Организация проведения государственной итоговой аттестации обучающихся,освоивших образовательные программы основного общего образования или среднего общего образования, в том числе в форме ЕГЭ"</t>
  </si>
  <si>
    <t>3.1.2.17</t>
  </si>
  <si>
    <t>Мероприятие 17 "Иные расходы, направленные на реализацию основного мероприятия 1.2 "Развитие общего образования"</t>
  </si>
  <si>
    <t>3.1.3.</t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</si>
  <si>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>"Развитие дополнительного образования и воспитания детей и молодежи"</t>
    </r>
  </si>
  <si>
    <t>3.1.3.1</t>
  </si>
  <si>
    <t>Мероприятие 1"Развитие инфраструктуры и обновление содержания дополнительного образования детей"</t>
  </si>
  <si>
    <t>3.1.3.2</t>
  </si>
  <si>
    <t>Мероприятие2"Выявление и поддержка одаренных детей и талантливой молодежи"</t>
  </si>
  <si>
    <t>3.1.3.3</t>
  </si>
  <si>
    <t>Мероприятие3"Развитие кадрового потенциала системы дополнительного образования и развития одаренных детей и молодежи"</t>
  </si>
  <si>
    <t>3.1.3.4</t>
  </si>
  <si>
    <t>Мероприятие 4 "Развитие информационно-методического обеспечения смстемы дополнительного образования и развития одаренных детей и молодежи"</t>
  </si>
  <si>
    <t>3.1.3.5</t>
  </si>
  <si>
    <t>Мероприятие 5 "Иные расходы, направленные на реализацию основного мероприятия 1,3"Развитие дополнительного образования и воспитания детей и молодежи"</t>
  </si>
  <si>
    <t>3.2.</t>
  </si>
  <si>
    <t>Подпрограмма 2 "Прочие расходы и мероприятия по реализации муниципальной программы "Развитие образования,физической культуры и спорта Богучарского муниципального района"</t>
  </si>
  <si>
    <t>Доля детей-сирот и детей, оставшихся без попечения родителей,переданных на воспитание в семьи граждан,от общего количества детей -сирот,оставшихся без попечения                                                                                родителей,%</t>
  </si>
  <si>
    <t>Доля детей охваченных организационным отдыхом и оздоровлением, в общем количестве детей школьного возраста,%</t>
  </si>
  <si>
    <t>3.2.1.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</si>
  <si>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"Охрана семьи и детства" всего, в том числе:</t>
    </r>
  </si>
  <si>
    <t>3.2.2.</t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</si>
  <si>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"Организация и осуществление деятельности по опеке и попечительству"</t>
    </r>
  </si>
  <si>
    <t>3.2.3.</t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</si>
  <si>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>"Мероприятия по организации отдыха и оздоровления детей и молодежи, а также развитию механизмов административной среды"</t>
    </r>
  </si>
  <si>
    <t>3.2.4.</t>
  </si>
  <si>
    <r>
      <rPr>
        <b/>
        <sz val="8"/>
        <rFont val="Times New Roman"/>
        <family val="1"/>
        <charset val="204"/>
      </rPr>
      <t>Основное мероприятие 4</t>
    </r>
    <r>
      <rPr>
        <sz val="8"/>
        <rFont val="Times New Roman"/>
        <family val="1"/>
        <charset val="204"/>
      </rPr>
      <t xml:space="preserve"> "Вовлечение молодежи в социальную практику гражданское образование и патриотическое воспитание,содействие формированию правовых,культурных и нравственных ценностей среди молодежи" </t>
    </r>
  </si>
  <si>
    <t>Число детей и молодежи ставших лауреатами и призерами международных,всероссийских, региональных и муниципальных мероприятий(конкурсов),чел</t>
  </si>
  <si>
    <t>3.2.5.</t>
  </si>
  <si>
    <t>3.2.6.</t>
  </si>
  <si>
    <t>Численность лиц,систематически занимающихся физической культурой и спортом,чел</t>
  </si>
  <si>
    <t>3.2.7.</t>
  </si>
  <si>
    <t>4.</t>
  </si>
  <si>
    <t>Индекс физического объема валового муниципального продукта % к пред. году</t>
  </si>
  <si>
    <t>Обьем   неналоговых доходов в консолидированный бюджет муниципального района, млн.рублей</t>
  </si>
  <si>
    <t>Создание новых рабочих мест</t>
  </si>
  <si>
    <t>4.1.</t>
  </si>
  <si>
    <t>Подпрограмма 1 "Развитие и поддержка малого и среднего предпринимательства"</t>
  </si>
  <si>
    <r>
      <t xml:space="preserve"> Ч</t>
    </r>
    <r>
      <rPr>
        <sz val="8"/>
        <color indexed="8"/>
        <rFont val="Times New Roman"/>
        <family val="1"/>
        <charset val="204"/>
      </rPr>
      <t>исло субъектов малого и среднего предпринимательства в расчете на 1000 человек населения</t>
    </r>
  </si>
  <si>
    <r>
      <t>Увеличение д</t>
    </r>
    <r>
      <rPr>
        <sz val="8"/>
        <color indexed="8"/>
        <rFont val="Times New Roman"/>
        <family val="1"/>
        <charset val="204"/>
      </rPr>
      <t xml:space="preserve">оли среднесписочной численности работников (без внешних совместителей) малых и средних предприятий в среднесписочной  численности работников (без внешних совместителей) всех предприятий и организаций </t>
    </r>
  </si>
  <si>
    <t>4.1.1.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</si>
  <si>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"Информационная и консультационная поддержка субъектов малого и среднего предпринимательства"</t>
    </r>
  </si>
  <si>
    <t>4.1.2.</t>
  </si>
  <si>
    <r>
      <t>Увеличение д</t>
    </r>
    <r>
      <rPr>
        <sz val="8"/>
        <color indexed="8"/>
        <rFont val="Times New Roman"/>
        <family val="1"/>
        <charset val="204"/>
      </rPr>
      <t>оли среднесписочной численности работников (без внешних совместителей) малых и средних предприятий в среднесписочной  численности работников (без внешних совместителей) всех предприятий и организаций (%)</t>
    </r>
  </si>
  <si>
    <t>4.1.2.3.</t>
  </si>
  <si>
    <t>4.1.2.4.</t>
  </si>
  <si>
    <t>4.2.</t>
  </si>
  <si>
    <t>Подпрограмма 2 "Управление муниципальным имуществом и земельными ресурсам"</t>
  </si>
  <si>
    <t>Доходы от сдачи в аренду муниципального имущества (тыс.руб)</t>
  </si>
  <si>
    <t>Поступления от продажи муниципального имущества (тыс.руб.)</t>
  </si>
  <si>
    <t>Арендная плата за земли с/х и не с/х назначения (тыс.руб.)</t>
  </si>
  <si>
    <t>Поступления от продажи земельных участков (тыс.руб.)</t>
  </si>
  <si>
    <t>4.2.1.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</si>
  <si>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"Общие вопросы управления муниципальной собственностью"</t>
    </r>
  </si>
  <si>
    <t>4.2.2.</t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</si>
  <si>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"Управление земельными ресурсами"</t>
    </r>
  </si>
  <si>
    <t>4.2.3.</t>
  </si>
  <si>
    <r>
      <rPr>
        <b/>
        <sz val="8"/>
        <rFont val="Times New Roman"/>
        <family val="1"/>
        <charset val="204"/>
      </rPr>
      <t>Основное мероприятие 3</t>
    </r>
    <r>
      <rPr>
        <sz val="8"/>
        <rFont val="Times New Roman"/>
        <family val="1"/>
        <charset val="204"/>
      </rPr>
      <t xml:space="preserve"> "Работа с муниципальными учреждениями"</t>
    </r>
  </si>
  <si>
    <t>4.3.</t>
  </si>
  <si>
    <t>Подпрограмма 3 "Обеспечение доступным и комфортным жильем 
и коммунальными услугами населения"</t>
  </si>
  <si>
    <t>4.3.1.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</si>
  <si>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"Создание условий для обеспечения доступным и комфортным жильем населения Богучарского муниципального района"</t>
    </r>
  </si>
  <si>
    <t>4.3.2.</t>
  </si>
  <si>
    <r>
      <rPr>
        <b/>
        <sz val="8"/>
        <rFont val="Times New Roman"/>
        <family val="1"/>
        <charset val="204"/>
      </rPr>
      <t>Основное мероприятие 2</t>
    </r>
    <r>
      <rPr>
        <sz val="8"/>
        <rFont val="Times New Roman"/>
        <family val="1"/>
        <charset val="204"/>
      </rPr>
      <t xml:space="preserve"> "Развитие градостроительной деятельности"</t>
    </r>
  </si>
  <si>
    <t>Доля поселений, имеющих уточненные границы населенных пунктов (%)</t>
  </si>
  <si>
    <t>Доля площади территорий, на которые разработаны проекты планировок от общей площади территорий (%)</t>
  </si>
  <si>
    <t>4.3.3.</t>
  </si>
  <si>
    <r>
      <rPr>
        <b/>
        <sz val="8"/>
        <rFont val="Times New Roman"/>
        <family val="1"/>
        <charset val="204"/>
      </rPr>
      <t>Основное мероприятие 3</t>
    </r>
    <r>
      <rPr>
        <sz val="8"/>
        <rFont val="Times New Roman"/>
        <family val="1"/>
        <charset val="204"/>
      </rPr>
      <t xml:space="preserve"> "Создание условий для обеспечения качественными услугами ЖКХ населения Богучарского муниципального  района"</t>
    </r>
  </si>
  <si>
    <t>Уровень износа коммунальной инфраструктуры (%)</t>
  </si>
  <si>
    <t>4.4.</t>
  </si>
  <si>
    <t>Подпрограмма 4 "Энергосбережение"</t>
  </si>
  <si>
    <t>4.4.1.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</si>
  <si>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"Энергосбережение и повышение энергетической эффективности в бюджетных учреждениях и иных организациях с участием  муниципального района"</t>
    </r>
  </si>
  <si>
    <t>4.4.2.</t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</si>
  <si>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"Популяризация энергосбережения в муниципальном районе"</t>
    </r>
  </si>
  <si>
    <t>4.5.</t>
  </si>
  <si>
    <t>Подпрограмма 5 "Охрана окружающей среды"</t>
  </si>
  <si>
    <t>Обустройство родников</t>
  </si>
  <si>
    <t>4.5.1.</t>
  </si>
  <si>
    <r>
      <rPr>
        <b/>
        <sz val="8"/>
        <rFont val="Times New Roman"/>
        <family val="1"/>
        <charset val="204"/>
      </rPr>
      <t>Основное мероприятие 1</t>
    </r>
    <r>
      <rPr>
        <sz val="8"/>
        <rFont val="Times New Roman"/>
        <family val="1"/>
        <charset val="204"/>
      </rPr>
      <t xml:space="preserve"> "Оформление документов для постановки ГТС на учет в качестве бесхозяйных"</t>
    </r>
  </si>
  <si>
    <t>4.5.2.</t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</si>
  <si>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"Подготовка проектно-сметной документации и капитальный ремонт ГТС"</t>
    </r>
  </si>
  <si>
    <t>4.5.3.</t>
  </si>
  <si>
    <r>
      <rPr>
        <b/>
        <sz val="8"/>
        <rFont val="Times New Roman"/>
        <family val="1"/>
        <charset val="204"/>
      </rPr>
      <t>Основное мероприятие 3</t>
    </r>
    <r>
      <rPr>
        <sz val="8"/>
        <rFont val="Times New Roman"/>
        <family val="1"/>
        <charset val="204"/>
      </rPr>
      <t xml:space="preserve"> "Озеленение территории муниципального района"</t>
    </r>
  </si>
  <si>
    <t>4.5.4.</t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</si>
  <si>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"Обустройство площадок и установка контейнеров для сбора ТБО"</t>
    </r>
  </si>
  <si>
    <t>Число муниципальных служащих, прошедших обучение.</t>
  </si>
  <si>
    <t>Число  включенных в  резерв муниципальных служащих.</t>
  </si>
  <si>
    <t>Количество оказанных услуг</t>
  </si>
  <si>
    <t>Снижение количества гибели людей по отношению к 2016 году</t>
  </si>
  <si>
    <t>Снижение количества постадавшего населения по отношению к 2016 году</t>
  </si>
  <si>
    <t>01.01.2017-31.12.2017</t>
  </si>
  <si>
    <t>321944чел</t>
  </si>
  <si>
    <t>Увеличение доли представленных (во всех форматах) зрителю музейных предметов основного фонда музея</t>
  </si>
  <si>
    <t>01.01.2017-21.12.2017</t>
  </si>
  <si>
    <t>4595ед</t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</si>
  <si>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"Создание условий для развития системы оценки качества общего образования"</t>
    </r>
  </si>
  <si>
    <t>Мероприятие 1"Совершенствование механизмов обратной связи в образовании как основной составляющей системы оценки качества образования"</t>
  </si>
  <si>
    <t>3.1.4</t>
  </si>
  <si>
    <t>3.1.5</t>
  </si>
  <si>
    <t>3.1.4.1</t>
  </si>
  <si>
    <t>3.1.4.2</t>
  </si>
  <si>
    <t>"Развитие институтов общественного участия в управлении образованием и повышении качества образования"</t>
  </si>
  <si>
    <r>
      <rPr>
        <b/>
        <sz val="8"/>
        <rFont val="Times New Roman"/>
        <family val="1"/>
        <charset val="204"/>
      </rPr>
      <t xml:space="preserve">Основное мероприятие 5 </t>
    </r>
    <r>
      <rPr>
        <sz val="8"/>
        <rFont val="Times New Roman"/>
        <family val="1"/>
        <charset val="204"/>
      </rPr>
      <t>"Иные мероприятия и расходы, направленные на реализацию подпрограммы "Развитие дошкольного,общего,дополнитльного образования и воспитания детей и молодежи"</t>
    </r>
  </si>
  <si>
    <r>
      <rPr>
        <b/>
        <sz val="8"/>
        <rFont val="Times New Roman"/>
        <family val="1"/>
        <charset val="204"/>
      </rPr>
      <t xml:space="preserve">Основное мероприятие 5 </t>
    </r>
    <r>
      <rPr>
        <sz val="8"/>
        <rFont val="Times New Roman"/>
        <family val="1"/>
        <charset val="204"/>
      </rPr>
      <t xml:space="preserve">"Развитие физической культуры и спорта" </t>
    </r>
  </si>
  <si>
    <r>
      <rPr>
        <b/>
        <sz val="8"/>
        <rFont val="Times New Roman"/>
        <family val="1"/>
        <charset val="204"/>
      </rPr>
      <t>Основное мероприятие 6</t>
    </r>
    <r>
      <rPr>
        <sz val="8"/>
        <rFont val="Times New Roman"/>
        <family val="1"/>
        <charset val="204"/>
      </rPr>
      <t xml:space="preserve"> "Финансовое обеспечение деятельности Муниципального казенного учреждения "Управление по образованию и молодежной политике Богучарского муниципального района" </t>
    </r>
  </si>
  <si>
    <r>
      <rPr>
        <b/>
        <sz val="8"/>
        <rFont val="Times New Roman"/>
        <family val="1"/>
        <charset val="204"/>
      </rPr>
      <t>Основное мероприятие 7</t>
    </r>
    <r>
      <rPr>
        <sz val="8"/>
        <rFont val="Times New Roman"/>
        <family val="1"/>
        <charset val="204"/>
      </rPr>
      <t xml:space="preserve"> "Иные мероприятия и расходы, направленные на реализацию подпрограммы "Прочие расходы и мероприятия по реализации муниципальной программы "Развитие образования,физической культуры и спорта Богучарского муниципального района" </t>
    </r>
  </si>
  <si>
    <t>Подпрограмма 3 "Развитие дошкольного, общего, дополнительного образования и воспитания детей и молодежи</t>
  </si>
  <si>
    <t>3.3</t>
  </si>
  <si>
    <t>3.3.1</t>
  </si>
  <si>
    <r>
      <t xml:space="preserve">Основное мероприятие 1 </t>
    </r>
    <r>
      <rPr>
        <sz val="8"/>
        <rFont val="Times New Roman"/>
        <family val="1"/>
        <charset val="204"/>
      </rPr>
      <t>"Развитие методического сопровождения системы патриотического воспитания детей и молодёжи"</t>
    </r>
  </si>
  <si>
    <t>3.3.2</t>
  </si>
  <si>
    <r>
      <t xml:space="preserve">Основное мероприятие 2 </t>
    </r>
    <r>
      <rPr>
        <sz val="8"/>
        <rFont val="Times New Roman"/>
        <family val="1"/>
        <charset val="204"/>
      </rPr>
      <t>"Совершенствование работы по патриотическому воспитанию, укрепление престижа службы в Вооружённых Силах Российской Федерации, развитие волонтёрского движения"</t>
    </r>
  </si>
  <si>
    <t>3.3.3</t>
  </si>
  <si>
    <r>
      <t xml:space="preserve">Основное мероприятие 3 </t>
    </r>
    <r>
      <rPr>
        <sz val="8"/>
        <rFont val="Times New Roman"/>
        <family val="1"/>
        <charset val="204"/>
      </rPr>
      <t>"Информационное обеспечение патриотического воспитания"</t>
    </r>
  </si>
  <si>
    <t>Уровень выполнения муниципальной прграммы "Развитие образования физической культуры и спорта Богучарского муниципального района"</t>
  </si>
  <si>
    <t xml:space="preserve">Доля выпускников муниципальных общеобразовательных организаций, сдавших единый государственный экзамен, в общей численности выпускников муниципальных общеобразовательных организаций </t>
  </si>
  <si>
    <t>Доля детей охваченных образовательными программами дополнительного образования,в общей численности детей и молодежи в возрасте(5-18 лет),%</t>
  </si>
  <si>
    <t>Количество    специалистов,  ведущих  работу  в области  патриотического  воспитания,  прошедших обучение на семинарах-совещаниях</t>
  </si>
  <si>
    <t>Доля     детей и молодежи, выполнивших     нормативы Всероссийского  физкультурно-спортивного комплекса  «Готов  к  труду  и  обороне»  (ГТО),  в общей численности населения, принявшего участие в выполнении      нормативов  Всероссийского физкультурно-спортивного   комплекса   «Готов   к труду и обороне» (ГТО)</t>
  </si>
  <si>
    <t>Увеличение количества и улучшение качества мероприятий патриотической направленности</t>
  </si>
  <si>
    <t>4.2.4.</t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</si>
  <si>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"Аренда муниципального имущества"</t>
    </r>
  </si>
  <si>
    <r>
      <rPr>
        <b/>
        <sz val="8"/>
        <rFont val="Times New Roman"/>
        <family val="1"/>
        <charset val="204"/>
      </rPr>
      <t>Основное мероприятие 1</t>
    </r>
    <r>
      <rPr>
        <sz val="8"/>
        <rFont val="Times New Roman"/>
        <family val="1"/>
        <charset val="204"/>
      </rPr>
      <t xml:space="preserve"> "Содержание автомобильных дорог общего пользования местного значения.</t>
    </r>
  </si>
  <si>
    <r>
      <t xml:space="preserve"> "</t>
    </r>
    <r>
      <rPr>
        <b/>
        <sz val="8"/>
        <rFont val="Times New Roman"/>
        <family val="1"/>
        <charset val="204"/>
      </rPr>
      <t>Основное мероприятие 2</t>
    </r>
    <r>
      <rPr>
        <sz val="8"/>
        <rFont val="Times New Roman"/>
        <family val="1"/>
        <charset val="204"/>
      </rPr>
      <t xml:space="preserve"> Ремонт автомобильных дорог общего пользования местного значения."</t>
    </r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</si>
  <si>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 xml:space="preserve">"Подготовка проектной документации на капитальный ремонт автомобильных дорог общего пользования местного значения." </t>
    </r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</si>
  <si>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"Капитальный ремонт автомобильных дорог общего пользования местного значения."</t>
    </r>
  </si>
  <si>
    <r>
      <rPr>
        <b/>
        <sz val="8"/>
        <rFont val="Times New Roman"/>
        <family val="1"/>
        <charset val="204"/>
      </rPr>
      <t xml:space="preserve">Основное мероприятие 5 </t>
    </r>
    <r>
      <rPr>
        <sz val="8"/>
        <rFont val="Times New Roman"/>
        <family val="1"/>
        <charset val="204"/>
      </rPr>
      <t>"Подготовка проектной документации на строительство автомобильных дорог общего пользования местного значения."</t>
    </r>
  </si>
  <si>
    <r>
      <rPr>
        <b/>
        <sz val="8"/>
        <rFont val="Times New Roman"/>
        <family val="1"/>
        <charset val="204"/>
      </rPr>
      <t xml:space="preserve">Основное мероприятие 6 </t>
    </r>
    <r>
      <rPr>
        <sz val="8"/>
        <rFont val="Times New Roman"/>
        <family val="1"/>
        <charset val="204"/>
      </rPr>
      <t>"Строительство автомобильных дорог общего пользования местного значения."</t>
    </r>
  </si>
  <si>
    <t>5.6.1</t>
  </si>
  <si>
    <t>5.6.2</t>
  </si>
  <si>
    <t>5.6.3</t>
  </si>
  <si>
    <t>5.6.4</t>
  </si>
  <si>
    <t>5.6.5</t>
  </si>
  <si>
    <t>5.6.6</t>
  </si>
  <si>
    <t>Индекс производства продукции сельского хозяйства в хозяйствах всех категорий (в сопоставимых ценах)</t>
  </si>
  <si>
    <t>5.1.</t>
  </si>
  <si>
    <t>Подпрограмма 1 "Развитие сельского хозяйства"</t>
  </si>
  <si>
    <t>5.1.1.</t>
  </si>
  <si>
    <r>
      <rPr>
        <b/>
        <sz val="8"/>
        <rFont val="Times New Roman"/>
        <family val="1"/>
        <charset val="204"/>
      </rPr>
      <t>Основное мероприятие 1</t>
    </r>
    <r>
      <rPr>
        <sz val="8"/>
        <rFont val="Times New Roman"/>
        <family val="1"/>
        <charset val="204"/>
      </rPr>
      <t xml:space="preserve"> "Развитие подотрасли животноводства, переработки и реализации животноводческой продукции"</t>
    </r>
  </si>
  <si>
    <t>Индекс производства продукции животноводства (в сопоставимых ценах)</t>
  </si>
  <si>
    <t>5.1.2.</t>
  </si>
  <si>
    <r>
      <t xml:space="preserve"> </t>
    </r>
    <r>
      <rPr>
        <b/>
        <sz val="8"/>
        <rFont val="Times New Roman"/>
        <family val="1"/>
        <charset val="204"/>
      </rPr>
      <t>Основное мероприятие 2</t>
    </r>
    <r>
      <rPr>
        <sz val="8"/>
        <rFont val="Times New Roman"/>
        <family val="1"/>
        <charset val="204"/>
      </rPr>
      <t xml:space="preserve"> "Повышение эффективности производства отраслей растениеводства"</t>
    </r>
  </si>
  <si>
    <t>Индекс производства продукции растениеводства (в сопоставимых ценах)</t>
  </si>
  <si>
    <t>5.1.3.</t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</si>
  <si>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 xml:space="preserve">"Развитие сельских территорий" </t>
    </r>
  </si>
  <si>
    <t>5.1.4.</t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</si>
  <si>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"Техническая и технологическая модернизация, инновационное развитие"</t>
    </r>
  </si>
  <si>
    <t>5.1.5.</t>
  </si>
  <si>
    <r>
      <rPr>
        <b/>
        <sz val="8"/>
        <rFont val="Times New Roman"/>
        <family val="1"/>
        <charset val="204"/>
      </rPr>
      <t xml:space="preserve">Основное мероприятие 5 </t>
    </r>
    <r>
      <rPr>
        <sz val="8"/>
        <rFont val="Times New Roman"/>
        <family val="1"/>
        <charset val="204"/>
      </rPr>
      <t>"Обеспечение деятельности МКУ «Управление сельского хозяйство Богучарского района  Воронежской области"</t>
    </r>
  </si>
  <si>
    <t>5.2.</t>
  </si>
  <si>
    <t>Подпрограмма 2 "Устойчивое развитие сельских территорий Богучарского муниципального района на 2014 - 2017 годы и на период до 2020 года"</t>
  </si>
  <si>
    <t>Ввод (приобретение)  жилья для граждан, проживающих и работающих в сельской местности, в том числе  для молодых семей и молодых специалистов. Сокращение  общего числа семей, нуждающихся в улучшении жилищных условий, в сельской местности (нарастающим итогом)</t>
  </si>
  <si>
    <t>5.2.1.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</si>
  <si>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"Улучшение жилищных условий граждан, в том числе молодых семей и молодых специалистов, проживающих и работающих в сельской местности"</t>
    </r>
  </si>
  <si>
    <t>Муниципальная программа "Комплексное развитие систем коммунальной инфраструктуры Липчанского сельского поселения Богучарского муниципального района Воронежской области на 2017-2022 годы"</t>
  </si>
  <si>
    <t>Постановление администрации Липчанского сельского поселения Богучарского муниципального района Воронежской области от 21.12.2016 №73</t>
  </si>
  <si>
    <t>Муниципальная рограмма комплексного развития транспортной инфраструктуры Липчанского сельского поселения Богучарского муниципального района Воронежской области на 2017-2027 годы"</t>
  </si>
  <si>
    <t>01.01.2017-31.12.2030</t>
  </si>
  <si>
    <t>Программа комплексного развития социальной инфраструктуры Липчанского сельского поселения Богучарского муниципального района Воронежской области на 2017-2017 годы"</t>
  </si>
  <si>
    <t>Муниципальная программа Луговского сельского поселения Богучарского муниципального района Воронежской области ""Комплексное развитие систем коммунальной инфраструктуры  Луговского сельского поселения по решению вопросов местного значения на 2014-2020 годы"</t>
  </si>
  <si>
    <t>Муниципальная программа Луговского сельского поселения Богучарского муниципального района Воронежской области ""Комплексное развитие транспортной инфраструктуры  Луговского сельского поселения по решению вопросов местного значения на 2017-2030 годы"</t>
  </si>
  <si>
    <t>Муниципальная программа Монастырщинского сельского поселения Богучарского муниципального района Воронежской области "Комплексное развитие систем коммунальной инфраструктуры Монастырщинского сельского поселения по решению вопросов местного значения на 2017-2022 годы"</t>
  </si>
  <si>
    <t>Решение Совета народных депутатов Суходонецкого сельского поселения Богучарского муниципального района Воронежской области от 03.11.2017 №180</t>
  </si>
  <si>
    <t>по состоянию на 01.02.2019года</t>
  </si>
  <si>
    <t>01.01.2019-31.12.2025</t>
  </si>
  <si>
    <t>Отчет о ходе реализации муниципальных программ (финансирование программ) Богучарского муниципального района Воронежской области за 2018 год"</t>
  </si>
  <si>
    <t>Доля      обучающихся      в      образовательных организациях,  принимавших  участие  в конкурсных     мероприятиях,     направленных   на повышение   уровня   знаний  истории   и   культуры России,     своего     города, района,    региона,     в     общей численности обучающихся</t>
  </si>
  <si>
    <t>Количество      действующих  детских и молодежных    патриотических объединений, клубов, центров</t>
  </si>
  <si>
    <t>Количество   историко-патриотических,   героико-патриотических  и  военно-патриотических  музеев, созданных на базе образовательных организаций</t>
  </si>
  <si>
    <t>Работа оборонно-спортивного лагеря</t>
  </si>
  <si>
    <t>Количество созданных единых мест по принципу "Одного окна"</t>
  </si>
  <si>
    <t>Увеличение численности пользователей библиотек</t>
  </si>
  <si>
    <t>Увеличение числа посетителей библиотек</t>
  </si>
  <si>
    <t>по состоянию на 01.02.2019 года</t>
  </si>
  <si>
    <t>95</t>
  </si>
  <si>
    <t>536,3</t>
  </si>
  <si>
    <t>Сокращение   числа  семей , нуждающихся в улучшении жилищных условий, в сельской местности (нарастающим итогом)</t>
  </si>
  <si>
    <t>Сокращение   числа  молодых семей и молодых специалистов , нуждающихся в улучшении жилищных условий, в сельской местности (нарастающим итогом)</t>
  </si>
  <si>
    <t>Индекс физического объема инвестиций в основной капитал сельского хозяйства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</si>
  <si>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</si>
  <si>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Рентабельность сельскохозяйственных организаций (с учетом субсидий)</t>
  </si>
  <si>
    <r>
      <rPr>
        <b/>
        <sz val="8"/>
        <rFont val="Times New Roman"/>
        <family val="1"/>
        <charset val="204"/>
      </rPr>
      <t>Основное мероприятие 2 "</t>
    </r>
    <r>
      <rPr>
        <sz val="8"/>
        <rFont val="Times New Roman"/>
        <family val="1"/>
        <charset val="204"/>
      </rPr>
      <t>Развитие микрофинансирования"</t>
    </r>
  </si>
  <si>
    <t>4.1.3.</t>
  </si>
  <si>
    <r>
      <rPr>
        <b/>
        <sz val="8"/>
        <rFont val="Times New Roman"/>
        <family val="1"/>
        <charset val="204"/>
      </rPr>
      <t>Основное мероприятие 3 "</t>
    </r>
    <r>
      <rPr>
        <sz val="8"/>
        <rFont val="Times New Roman"/>
        <family val="1"/>
        <charset val="204"/>
      </rPr>
      <t>Поддержка малого и среднего предпринимательства в счет средств отчислений от налога, взимаемого по упрощенной системе налогообложения по нормативу 10% "</t>
    </r>
  </si>
  <si>
    <t>4.1.3.1.</t>
  </si>
  <si>
    <t>4.1.3.2.</t>
  </si>
  <si>
    <t>Мероприятие 1 "Предоставление грантов начинающим субъектам малого предпринимательства"</t>
  </si>
  <si>
    <t xml:space="preserve">Мероприятие 2 "Предоставлении субсидий  субъектам малого и среднего предпринимательства на компенсацию части затрат, связанных с уплатой первого взноса (аванса) по договорам лизинга оборудования" </t>
  </si>
  <si>
    <t>Мероприятие 3 "Предоставление субсидий на компенсацию части затрат субъектам малого и среднего предпринимательства, связанных с приобретением оборудования, в том числе автотранспортных средств,  в целях создания и (или) развития либо модернизации производства товаров (работ, услуг)"</t>
  </si>
  <si>
    <t>Мероприятие 4 "Предоставление субсидии на развитие инфраструктуры поддержки предпринимательства"</t>
  </si>
  <si>
    <t>Подпрограмма 6 "Развитие сети автомобильных дорог общего пользования местного значения"</t>
  </si>
  <si>
    <t>Объем инвестиций в основной капитал (за исключением бюджетных средств), тыс.руб.</t>
  </si>
  <si>
    <t>Объем оборота продукции (услуг), производимой малыми предприятиями, в т.ч. микропредприятиями и индивидуальными предпринимателями (мл.руб)</t>
  </si>
  <si>
    <t>Регистрация права собственности Богучарского муници-пального района на объекты недвижимого имущества</t>
  </si>
  <si>
    <t xml:space="preserve">Регистрация права собственности Богучарского муниципального района на земельные участки </t>
  </si>
  <si>
    <t>Общая площадь жилых помещений во введеных в отчетном году жилых домах кв.м.</t>
  </si>
  <si>
    <t>Количество граждан, получивших финансовую поддержку на улучшение жилищных условий в рамках программы (семей)</t>
  </si>
  <si>
    <t>Удельная величина потребления электрической энергии муниципальными бюджетными учреждениями (на 1 человека населения) кВт.ч</t>
  </si>
  <si>
    <t>Удельная величина потребления тепловой энергии муниципальными бюджетными учреждениями (на кв.м общей площади) Гкал</t>
  </si>
  <si>
    <t>Удельная величина потребления горячей воды муниципальными бюджетными учреждениями (на 1 человека населения) м3</t>
  </si>
  <si>
    <t>Удельная величина потребления холодной воды муниципальными бюджетными учреждениями (на 1 человека населения) м3</t>
  </si>
  <si>
    <t>Удельная величина потребления природного газа муниципальными бюджетными учреждениями (на 1 человека населения)м3</t>
  </si>
  <si>
    <t>Удельная величина потребления электрической энергии в многоквартирных домах (на 1 человека населения) кВт.ч</t>
  </si>
  <si>
    <t>Удельная величина потребления тепловой энергии в многоквартирных домах (на кв.м общей площади)Гкал</t>
  </si>
  <si>
    <t>Удельная величина потребления горячей воды в многоквартирных домах (на 1 человека населения)м3</t>
  </si>
  <si>
    <t>Удельная величина потребления холодной воды в многоквартирных домах (на 1 человека населения)м3</t>
  </si>
  <si>
    <t>Удельная величина потребления природного газа в многоквартирных домах (на 1 человека населения)м3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</si>
  <si>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</si>
  <si>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01.01.2014-31.12.2021</t>
  </si>
  <si>
    <t>Постановление  администрации Богучарского муниципального района от 23.12.2013.№1046 (в редакции от 17.12.2014 № 999, в редакции от 24.02.2015 № 159, в редакции от 28.12.2015 №649, в редакции от 29.12.2016 №501, в редакции от 29.12.2017 №1005).</t>
  </si>
  <si>
    <t>Постановление  администрации Богучарского муниципального района от 21.12.2018 №964.</t>
  </si>
  <si>
    <t>Постановление  администрации Богучарского муниципального района от 30.12.2013 №1095 (в редакции от 29.12.2014 № 1043, в редакции от 24.02.2015 № 158,           в редакции от 28.12.2015 №650, от 04.05.2017 №224, от 31.01.2018№54).</t>
  </si>
  <si>
    <t xml:space="preserve">Постановление администрации Богучарского муниципального района от 27.02.2014 №133                                                     (в редакции от 24.02.2015 № 162,                             в редакции от 28.12.2015 №651,                              в редакции от 29.12.2016 №502,                        в редакции28.12.2018 №984).   </t>
  </si>
  <si>
    <t>Постановление администрации Дьченковского сельского поселения Богучарского муниципального района Воронежской области от 25.12.2018 №96.</t>
  </si>
  <si>
    <t>Постановление администрации Дьченковского сельского поселения Богучарского муниципального района Воронежской области от 24.03.2017 №17.</t>
  </si>
  <si>
    <t>Постановление администрации Залиманского сельского поселения Богучарского муниципального района Воронежской области от 21.12.2018 №72.</t>
  </si>
  <si>
    <t>Постановление администрации Залиманского сельского поселения Богучарского муниципального района Воронежской области от 05.04.2017 №24.</t>
  </si>
  <si>
    <t>Постановление администрации Липчанского сельского поселения Богучарского муниципального района Воронежской области от 25.12.2018 №62.</t>
  </si>
  <si>
    <t>Решением совета народных депутатов Липчанского сельского посения Богучарского муниципального района Воронежской области от 04.10.2017 №147.</t>
  </si>
  <si>
    <t>Решением совета народных депутатов Липчанского сельского посения Богучарского муниципального района Воронежской области от 04.10.2017 №146.</t>
  </si>
  <si>
    <t>Постановление администрации Луговского сельского поселения Богучарского муниципального района Воронежской области от 23.01.2019 №1.</t>
  </si>
  <si>
    <t>Постановление администрации Луговского сельского поселения Богучарского муниципального района Воронежской области от 22.02.2017 №10.</t>
  </si>
  <si>
    <t>Решение Совета народных депутатов Луговского сельского поселения Богучарского муниципального района Воронежской области от04.10.2017 №159.</t>
  </si>
  <si>
    <t>Постановление администрации Медовского сельского поселения Богучарского муниципального района Воронежской области от 24.12.2018 №53.</t>
  </si>
  <si>
    <t>Постановление администрации Медовского сельского поселения Богучарского муниципального района Воронежской области от  30.12.2016 №103.</t>
  </si>
  <si>
    <t>Постановление администрации Монастырщинского сельского поселения Богучарского муниципального района Воронежской области от 25.12.2018 №52.</t>
  </si>
  <si>
    <t>Постановление администрации Монастырщинского сельского поселения Богучарского муниципального района Воронежской области от  01.03.2017 №14.</t>
  </si>
  <si>
    <t>Постановление администрации Первомайского сельского поселения Богучарского муниципального района Воронежской области от 26.12.2018 №53.</t>
  </si>
  <si>
    <t>Постановление администрации Первомайского  сельского поселения Богучарского муниципального района Воронежской области от 21.12.2016 №93.</t>
  </si>
  <si>
    <t>Постановление администрации Подколодновского сельского поселения Богучарского муниципального района Воронежской области от 25.12.2018 №78.</t>
  </si>
  <si>
    <t>Постановление администрации Подколодновского сельского поселения Богучарского муниципального района Воронежской области от 16.02.2017 №9.</t>
  </si>
  <si>
    <t>Постановление администрации Поповского сельского поселения Богучарского муниципального района Воронежской области от 24.12.2018 №48.</t>
  </si>
  <si>
    <t>Постановление администрации Поповского сельского поселения Богучарского муниципального района Воронежской области от 29.12.2019 №171.</t>
  </si>
  <si>
    <t>Постановление администрации Радченского сельского поселения Богучарского муниципального района Воронежской области от 25.12.2018 №95.</t>
  </si>
  <si>
    <t>Постановление администрации Суходонецкого сельского поселения Богучарского муниципального района Воронежской области от 24.12.2018 №45.</t>
  </si>
  <si>
    <t>Постановление администрации Суходонецкого сельского поселения Богучарского муниципального района Воронежской области от 29.12.2016 №112.</t>
  </si>
  <si>
    <t>Решение Совета народных депутатов Суходонецкого сельского поселения Богучарского муниципального района Воронежской области от 03.11.2017 №179.</t>
  </si>
  <si>
    <t>Постановление администрации Твердохлебовского сельского поселения Богучарского муниципального района Воронежской области от27.12.2018 №58.</t>
  </si>
  <si>
    <t>Постановление администрации Твердохлебовского сельского поселения Богучарского муниципального района Воронежской области от 22.12.2016 №77.</t>
  </si>
  <si>
    <t>Постановление администрации Филоновского сельского поселения Богучарского муниципального района Воронежской области от 24.12.2018 №48.</t>
  </si>
  <si>
    <t xml:space="preserve">Постановление администрации Филоновского сельского поселения Богучарского муниципального района Воронежской области от 15.02.2017 №10. </t>
  </si>
  <si>
    <t xml:space="preserve">Решение Совета народных депутатов Филоновского сельского поселения Богучарского муниципального района Воронежской области от 02.11.2017 №166. </t>
  </si>
  <si>
    <t>Решение Совета народных депутатов Филоновского сельского поселения Богучарского муниципального района Воронежской области от 04.10.2017 №160.</t>
  </si>
  <si>
    <t>5.</t>
  </si>
  <si>
    <t>01.01.2019-31.12.2024</t>
  </si>
  <si>
    <t>Постановление  администрации городского поселения - город Богучар от 25.10.2018 №317.</t>
  </si>
  <si>
    <t>Постановление администрации Богучарского муниципального района от 10.12.2018 №930.</t>
  </si>
  <si>
    <t xml:space="preserve">Количество граждан получивших финансовую поддержку на улучшение жилищных условий в рамках программы,сем./ чел.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</si>
</sst>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0.0"/>
    <numFmt numFmtId="166" formatCode="0.0%"/>
    <numFmt numFmtId="167" formatCode="#,##0.0"/>
    <numFmt numFmtId="168" formatCode="0.000"/>
    <numFmt numFmtId="169" formatCode="#,##0.000"/>
  </numFmts>
  <fonts count="3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</font>
    <font>
      <b/>
      <sz val="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</font>
    <font>
      <sz val="8"/>
      <name val="Times New Roman"/>
      <family val="1"/>
      <charset val="204"/>
    </font>
    <font>
      <sz val="8"/>
      <name val="Arial Narrow"/>
      <family val="2"/>
      <charset val="204"/>
    </font>
    <font>
      <sz val="9"/>
      <name val="Arial Narrow"/>
      <family val="2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 Narrow"/>
      <family val="2"/>
      <charset val="204"/>
    </font>
    <font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66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Border="1" applyAlignment="1"/>
    <xf numFmtId="49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Fill="1" applyBorder="1" applyAlignment="1">
      <alignment vertical="top" wrapText="1"/>
    </xf>
    <xf numFmtId="0" fontId="12" fillId="0" borderId="0" xfId="0" applyFont="1" applyBorder="1"/>
    <xf numFmtId="0" fontId="0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1" fontId="19" fillId="3" borderId="9" xfId="0" applyNumberFormat="1" applyFont="1" applyFill="1" applyBorder="1" applyAlignment="1">
      <alignment horizontal="center" vertical="center" wrapText="1"/>
    </xf>
    <xf numFmtId="3" fontId="19" fillId="4" borderId="3" xfId="0" applyNumberFormat="1" applyFont="1" applyFill="1" applyBorder="1" applyAlignment="1">
      <alignment horizontal="center" vertical="center" wrapText="1"/>
    </xf>
    <xf numFmtId="2" fontId="19" fillId="4" borderId="3" xfId="0" applyNumberFormat="1" applyFont="1" applyFill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center" vertical="center" wrapText="1"/>
    </xf>
    <xf numFmtId="2" fontId="21" fillId="2" borderId="3" xfId="0" applyNumberFormat="1" applyFont="1" applyFill="1" applyBorder="1" applyAlignment="1">
      <alignment horizontal="center" vertical="center" wrapText="1"/>
    </xf>
    <xf numFmtId="10" fontId="22" fillId="2" borderId="3" xfId="0" applyNumberFormat="1" applyFont="1" applyFill="1" applyBorder="1" applyAlignment="1">
      <alignment horizontal="center" vertical="center" wrapText="1"/>
    </xf>
    <xf numFmtId="9" fontId="22" fillId="2" borderId="1" xfId="0" applyNumberFormat="1" applyFont="1" applyFill="1" applyBorder="1" applyAlignment="1">
      <alignment horizontal="center" vertical="center" wrapText="1"/>
    </xf>
    <xf numFmtId="9" fontId="22" fillId="2" borderId="3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2" fontId="21" fillId="0" borderId="3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166" fontId="23" fillId="2" borderId="3" xfId="0" applyNumberFormat="1" applyFont="1" applyFill="1" applyBorder="1" applyAlignment="1">
      <alignment horizontal="center" vertical="center" wrapText="1"/>
    </xf>
    <xf numFmtId="9" fontId="23" fillId="2" borderId="3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2" fillId="2" borderId="3" xfId="0" applyNumberFormat="1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" fontId="22" fillId="2" borderId="3" xfId="0" applyNumberFormat="1" applyFont="1" applyFill="1" applyBorder="1" applyAlignment="1">
      <alignment horizontal="center" vertical="center" wrapText="1"/>
    </xf>
    <xf numFmtId="2" fontId="21" fillId="0" borderId="1" xfId="1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2" fontId="19" fillId="2" borderId="9" xfId="0" applyNumberFormat="1" applyFont="1" applyFill="1" applyBorder="1" applyAlignment="1">
      <alignment horizontal="center" vertical="center" wrapText="1"/>
    </xf>
    <xf numFmtId="2" fontId="19" fillId="2" borderId="3" xfId="0" applyNumberFormat="1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center" vertical="center" wrapText="1"/>
    </xf>
    <xf numFmtId="0" fontId="21" fillId="0" borderId="1" xfId="0" quotePrefix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6" fontId="21" fillId="4" borderId="1" xfId="0" applyNumberFormat="1" applyFont="1" applyFill="1" applyBorder="1" applyAlignment="1">
      <alignment horizontal="center" vertical="center" wrapText="1"/>
    </xf>
    <xf numFmtId="165" fontId="19" fillId="4" borderId="1" xfId="0" applyNumberFormat="1" applyFont="1" applyFill="1" applyBorder="1" applyAlignment="1">
      <alignment horizontal="center" vertical="center" wrapText="1"/>
    </xf>
    <xf numFmtId="10" fontId="21" fillId="4" borderId="1" xfId="0" applyNumberFormat="1" applyFont="1" applyFill="1" applyBorder="1" applyAlignment="1">
      <alignment horizontal="center" vertical="center" wrapText="1"/>
    </xf>
    <xf numFmtId="1" fontId="21" fillId="4" borderId="1" xfId="0" applyNumberFormat="1" applyFont="1" applyFill="1" applyBorder="1" applyAlignment="1">
      <alignment horizontal="center" vertical="center" wrapText="1"/>
    </xf>
    <xf numFmtId="9" fontId="21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2" fontId="19" fillId="2" borderId="6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9" fontId="21" fillId="2" borderId="1" xfId="0" applyNumberFormat="1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 wrapText="1"/>
    </xf>
    <xf numFmtId="10" fontId="21" fillId="2" borderId="1" xfId="0" applyNumberFormat="1" applyFont="1" applyFill="1" applyBorder="1" applyAlignment="1">
      <alignment horizontal="center" vertical="center" wrapText="1"/>
    </xf>
    <xf numFmtId="2" fontId="21" fillId="2" borderId="9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2" fontId="21" fillId="2" borderId="1" xfId="1" applyNumberFormat="1" applyFont="1" applyFill="1" applyBorder="1" applyAlignment="1">
      <alignment horizontal="center" vertical="center" wrapText="1"/>
    </xf>
    <xf numFmtId="4" fontId="21" fillId="2" borderId="1" xfId="1" applyNumberFormat="1" applyFont="1" applyFill="1" applyBorder="1" applyAlignment="1">
      <alignment horizontal="center" vertical="center" wrapText="1"/>
    </xf>
    <xf numFmtId="3" fontId="21" fillId="2" borderId="1" xfId="1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5" fontId="21" fillId="4" borderId="1" xfId="0" applyNumberFormat="1" applyFont="1" applyFill="1" applyBorder="1" applyAlignment="1">
      <alignment horizontal="center" vertical="center" wrapText="1"/>
    </xf>
    <xf numFmtId="168" fontId="21" fillId="4" borderId="1" xfId="0" applyNumberFormat="1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1" fontId="21" fillId="2" borderId="9" xfId="0" applyNumberFormat="1" applyFont="1" applyFill="1" applyBorder="1" applyAlignment="1">
      <alignment horizontal="center" vertical="center" wrapText="1"/>
    </xf>
    <xf numFmtId="168" fontId="21" fillId="2" borderId="1" xfId="0" applyNumberFormat="1" applyFont="1" applyFill="1" applyBorder="1" applyAlignment="1">
      <alignment horizontal="center" vertical="center" wrapText="1"/>
    </xf>
    <xf numFmtId="1" fontId="19" fillId="2" borderId="9" xfId="0" applyNumberFormat="1" applyFont="1" applyFill="1" applyBorder="1" applyAlignment="1">
      <alignment horizontal="center" vertical="center" wrapText="1"/>
    </xf>
    <xf numFmtId="165" fontId="21" fillId="2" borderId="7" xfId="0" applyNumberFormat="1" applyFont="1" applyFill="1" applyBorder="1" applyAlignment="1">
      <alignment horizontal="center" vertical="center" wrapText="1"/>
    </xf>
    <xf numFmtId="1" fontId="21" fillId="2" borderId="3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167" fontId="25" fillId="2" borderId="1" xfId="0" applyNumberFormat="1" applyFont="1" applyFill="1" applyBorder="1" applyAlignment="1" applyProtection="1">
      <alignment horizontal="center" vertical="center" wrapText="1"/>
    </xf>
    <xf numFmtId="0" fontId="25" fillId="2" borderId="1" xfId="0" applyNumberFormat="1" applyFont="1" applyFill="1" applyBorder="1" applyAlignment="1" applyProtection="1">
      <alignment horizontal="center" vertical="center" wrapText="1"/>
    </xf>
    <xf numFmtId="168" fontId="25" fillId="2" borderId="1" xfId="0" applyNumberFormat="1" applyFont="1" applyFill="1" applyBorder="1" applyAlignment="1" applyProtection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2" fontId="19" fillId="4" borderId="9" xfId="0" applyNumberFormat="1" applyFont="1" applyFill="1" applyBorder="1" applyAlignment="1">
      <alignment horizontal="center" vertical="center" wrapText="1"/>
    </xf>
    <xf numFmtId="166" fontId="21" fillId="4" borderId="3" xfId="0" applyNumberFormat="1" applyFont="1" applyFill="1" applyBorder="1" applyAlignment="1">
      <alignment horizontal="center" vertical="center" wrapText="1"/>
    </xf>
    <xf numFmtId="49" fontId="21" fillId="4" borderId="3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166" fontId="22" fillId="2" borderId="3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21" fillId="5" borderId="1" xfId="1" applyNumberFormat="1" applyFont="1" applyFill="1" applyBorder="1" applyAlignment="1">
      <alignment horizontal="center" vertical="center" wrapText="1"/>
    </xf>
    <xf numFmtId="3" fontId="21" fillId="5" borderId="1" xfId="1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1" fontId="19" fillId="0" borderId="9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2" fontId="19" fillId="3" borderId="9" xfId="0" applyNumberFormat="1" applyFont="1" applyFill="1" applyBorder="1" applyAlignment="1">
      <alignment horizontal="center" vertical="center" wrapText="1"/>
    </xf>
    <xf numFmtId="165" fontId="19" fillId="3" borderId="9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21" fillId="4" borderId="3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167" fontId="1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4" fontId="29" fillId="0" borderId="6" xfId="0" applyNumberFormat="1" applyFont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" fontId="26" fillId="0" borderId="9" xfId="0" applyNumberFormat="1" applyFont="1" applyFill="1" applyBorder="1" applyAlignment="1">
      <alignment horizontal="center" vertical="center" wrapText="1"/>
    </xf>
    <xf numFmtId="1" fontId="26" fillId="2" borderId="9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5" fontId="19" fillId="2" borderId="9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left" vertical="center" wrapText="1"/>
    </xf>
    <xf numFmtId="3" fontId="21" fillId="0" borderId="3" xfId="0" applyNumberFormat="1" applyFont="1" applyFill="1" applyBorder="1" applyAlignment="1">
      <alignment horizontal="left" vertical="center" wrapText="1"/>
    </xf>
    <xf numFmtId="3" fontId="19" fillId="2" borderId="1" xfId="0" applyNumberFormat="1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3" fontId="19" fillId="0" borderId="1" xfId="0" applyNumberFormat="1" applyFont="1" applyFill="1" applyBorder="1" applyAlignment="1">
      <alignment horizontal="left" vertical="center" wrapText="1"/>
    </xf>
    <xf numFmtId="10" fontId="23" fillId="2" borderId="3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4" fontId="21" fillId="2" borderId="3" xfId="0" applyNumberFormat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vertical="top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7" xfId="0" applyNumberFormat="1" applyFont="1" applyFill="1" applyBorder="1" applyAlignment="1">
      <alignment horizontal="left" vertical="center" wrapText="1"/>
    </xf>
    <xf numFmtId="0" fontId="21" fillId="0" borderId="1" xfId="0" quotePrefix="1" applyFont="1" applyFill="1" applyBorder="1" applyAlignment="1">
      <alignment horizontal="left" vertical="center" wrapText="1"/>
    </xf>
    <xf numFmtId="49" fontId="21" fillId="0" borderId="1" xfId="0" quotePrefix="1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1" xfId="0" quotePrefix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left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left" vertical="center" wrapText="1"/>
    </xf>
    <xf numFmtId="3" fontId="21" fillId="2" borderId="3" xfId="0" applyNumberFormat="1" applyFont="1" applyFill="1" applyBorder="1" applyAlignment="1">
      <alignment horizontal="left" vertical="center" wrapText="1"/>
    </xf>
    <xf numFmtId="3" fontId="21" fillId="2" borderId="1" xfId="0" applyNumberFormat="1" applyFont="1" applyFill="1" applyBorder="1" applyAlignment="1">
      <alignment horizontal="left" vertical="center" wrapText="1"/>
    </xf>
    <xf numFmtId="3" fontId="21" fillId="0" borderId="3" xfId="0" applyNumberFormat="1" applyFont="1" applyFill="1" applyBorder="1" applyAlignment="1">
      <alignment vertical="center" wrapText="1"/>
    </xf>
    <xf numFmtId="3" fontId="21" fillId="0" borderId="1" xfId="0" applyNumberFormat="1" applyFont="1" applyFill="1" applyBorder="1" applyAlignment="1">
      <alignment vertical="center" wrapText="1"/>
    </xf>
    <xf numFmtId="2" fontId="21" fillId="4" borderId="1" xfId="0" applyNumberFormat="1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vertical="center" wrapText="1"/>
    </xf>
    <xf numFmtId="1" fontId="26" fillId="4" borderId="1" xfId="0" applyNumberFormat="1" applyFont="1" applyFill="1" applyBorder="1" applyAlignment="1">
      <alignment vertical="center" wrapText="1"/>
    </xf>
    <xf numFmtId="169" fontId="21" fillId="2" borderId="1" xfId="0" applyNumberFormat="1" applyFont="1" applyFill="1" applyBorder="1" applyAlignment="1">
      <alignment horizontal="center" vertical="center" wrapText="1"/>
    </xf>
    <xf numFmtId="168" fontId="21" fillId="2" borderId="1" xfId="1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vertical="center" wrapText="1"/>
    </xf>
    <xf numFmtId="3" fontId="21" fillId="2" borderId="1" xfId="0" applyNumberFormat="1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19" fillId="4" borderId="3" xfId="0" applyNumberFormat="1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" fontId="19" fillId="2" borderId="9" xfId="0" applyNumberFormat="1" applyFont="1" applyFill="1" applyBorder="1" applyAlignment="1">
      <alignment horizontal="right" wrapText="1"/>
    </xf>
    <xf numFmtId="165" fontId="19" fillId="2" borderId="9" xfId="0" applyNumberFormat="1" applyFont="1" applyFill="1" applyBorder="1" applyAlignment="1">
      <alignment horizontal="right" wrapText="1"/>
    </xf>
    <xf numFmtId="0" fontId="21" fillId="0" borderId="1" xfId="0" applyFont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1" fontId="21" fillId="2" borderId="1" xfId="0" applyNumberFormat="1" applyFont="1" applyFill="1" applyBorder="1" applyAlignment="1">
      <alignment horizontal="left" vertical="top" wrapText="1"/>
    </xf>
    <xf numFmtId="166" fontId="22" fillId="2" borderId="1" xfId="0" applyNumberFormat="1" applyFont="1" applyFill="1" applyBorder="1" applyAlignment="1">
      <alignment horizontal="center" vertical="center" wrapText="1"/>
    </xf>
    <xf numFmtId="10" fontId="22" fillId="2" borderId="1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wrapText="1"/>
    </xf>
    <xf numFmtId="165" fontId="19" fillId="2" borderId="1" xfId="0" applyNumberFormat="1" applyFont="1" applyFill="1" applyBorder="1" applyAlignment="1">
      <alignment horizontal="right" wrapText="1"/>
    </xf>
    <xf numFmtId="1" fontId="26" fillId="2" borderId="9" xfId="0" applyNumberFormat="1" applyFont="1" applyFill="1" applyBorder="1" applyAlignment="1">
      <alignment horizontal="right" wrapText="1"/>
    </xf>
    <xf numFmtId="1" fontId="26" fillId="0" borderId="9" xfId="0" applyNumberFormat="1" applyFont="1" applyFill="1" applyBorder="1" applyAlignment="1">
      <alignment horizontal="right" wrapText="1"/>
    </xf>
    <xf numFmtId="0" fontId="25" fillId="0" borderId="1" xfId="0" applyFont="1" applyFill="1" applyBorder="1" applyAlignment="1">
      <alignment horizontal="left" vertical="center" wrapText="1"/>
    </xf>
    <xf numFmtId="3" fontId="21" fillId="2" borderId="3" xfId="0" applyNumberFormat="1" applyFont="1" applyFill="1" applyBorder="1" applyAlignment="1">
      <alignment horizontal="center" vertical="top" wrapText="1"/>
    </xf>
    <xf numFmtId="2" fontId="21" fillId="2" borderId="1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top" wrapText="1"/>
    </xf>
    <xf numFmtId="0" fontId="21" fillId="0" borderId="9" xfId="0" applyFont="1" applyBorder="1" applyAlignment="1">
      <alignment horizontal="left" vertical="top" wrapText="1"/>
    </xf>
    <xf numFmtId="0" fontId="21" fillId="2" borderId="9" xfId="0" applyFont="1" applyFill="1" applyBorder="1" applyAlignment="1">
      <alignment horizontal="left" vertical="top" wrapText="1"/>
    </xf>
    <xf numFmtId="1" fontId="21" fillId="2" borderId="9" xfId="0" applyNumberFormat="1" applyFont="1" applyFill="1" applyBorder="1" applyAlignment="1">
      <alignment horizontal="left" vertical="top" wrapText="1"/>
    </xf>
    <xf numFmtId="165" fontId="22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2" fillId="0" borderId="0" xfId="0" applyFont="1"/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4" fillId="5" borderId="1" xfId="0" applyFont="1" applyFill="1" applyBorder="1" applyAlignment="1">
      <alignment horizontal="center" vertical="top" wrapText="1"/>
    </xf>
    <xf numFmtId="0" fontId="34" fillId="5" borderId="1" xfId="0" applyFont="1" applyFill="1" applyBorder="1" applyAlignment="1">
      <alignment horizontal="left" vertical="top" wrapText="1"/>
    </xf>
    <xf numFmtId="0" fontId="0" fillId="0" borderId="1" xfId="0" applyBorder="1"/>
    <xf numFmtId="2" fontId="21" fillId="0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19" fillId="2" borderId="3" xfId="0" applyNumberFormat="1" applyFont="1" applyFill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 wrapText="1"/>
    </xf>
    <xf numFmtId="2" fontId="19" fillId="0" borderId="8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top" wrapText="1"/>
    </xf>
    <xf numFmtId="167" fontId="21" fillId="2" borderId="1" xfId="0" applyNumberFormat="1" applyFont="1" applyFill="1" applyBorder="1" applyAlignment="1">
      <alignment horizontal="center" vertical="center" wrapText="1"/>
    </xf>
    <xf numFmtId="4" fontId="19" fillId="2" borderId="3" xfId="0" applyNumberFormat="1" applyFont="1" applyFill="1" applyBorder="1" applyAlignment="1">
      <alignment horizontal="center" vertical="center" wrapText="1"/>
    </xf>
    <xf numFmtId="4" fontId="21" fillId="2" borderId="3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" fontId="19" fillId="2" borderId="8" xfId="0" applyNumberFormat="1" applyFont="1" applyFill="1" applyBorder="1" applyAlignment="1">
      <alignment horizontal="center" vertical="center" wrapText="1"/>
    </xf>
    <xf numFmtId="4" fontId="21" fillId="2" borderId="8" xfId="0" applyNumberFormat="1" applyFont="1" applyFill="1" applyBorder="1" applyAlignment="1">
      <alignment horizontal="center" vertical="center" wrapText="1"/>
    </xf>
    <xf numFmtId="1" fontId="21" fillId="2" borderId="8" xfId="0" applyNumberFormat="1" applyFont="1" applyFill="1" applyBorder="1" applyAlignment="1">
      <alignment horizontal="center" vertical="center" wrapText="1"/>
    </xf>
    <xf numFmtId="2" fontId="19" fillId="2" borderId="3" xfId="0" applyNumberFormat="1" applyFont="1" applyFill="1" applyBorder="1" applyAlignment="1">
      <alignment vertical="center" wrapText="1"/>
    </xf>
    <xf numFmtId="165" fontId="19" fillId="2" borderId="3" xfId="0" applyNumberFormat="1" applyFont="1" applyFill="1" applyBorder="1" applyAlignment="1">
      <alignment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4" fontId="21" fillId="2" borderId="5" xfId="0" applyNumberFormat="1" applyFont="1" applyFill="1" applyBorder="1" applyAlignment="1">
      <alignment horizontal="center" vertical="center" wrapText="1"/>
    </xf>
    <xf numFmtId="1" fontId="21" fillId="2" borderId="11" xfId="0" applyNumberFormat="1" applyFont="1" applyFill="1" applyBorder="1" applyAlignment="1">
      <alignment horizontal="center" vertical="center" wrapText="1"/>
    </xf>
    <xf numFmtId="1" fontId="21" fillId="2" borderId="5" xfId="0" applyNumberFormat="1" applyFont="1" applyFill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 wrapText="1"/>
    </xf>
    <xf numFmtId="2" fontId="19" fillId="0" borderId="8" xfId="0" applyNumberFormat="1" applyFont="1" applyFill="1" applyBorder="1" applyAlignment="1">
      <alignment horizontal="center" vertical="center" wrapText="1"/>
    </xf>
    <xf numFmtId="165" fontId="22" fillId="2" borderId="3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2" fontId="19" fillId="0" borderId="4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2" fontId="21" fillId="2" borderId="3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left" vertical="center" wrapText="1"/>
    </xf>
    <xf numFmtId="165" fontId="21" fillId="2" borderId="3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" fontId="22" fillId="2" borderId="1" xfId="0" applyNumberFormat="1" applyFont="1" applyFill="1" applyBorder="1" applyAlignment="1">
      <alignment horizontal="center" vertical="center" wrapText="1"/>
    </xf>
    <xf numFmtId="0" fontId="31" fillId="0" borderId="7" xfId="0" applyFont="1" applyBorder="1" applyAlignment="1">
      <alignment vertical="top" wrapText="1"/>
    </xf>
    <xf numFmtId="1" fontId="26" fillId="2" borderId="11" xfId="0" applyNumberFormat="1" applyFont="1" applyFill="1" applyBorder="1" applyAlignment="1">
      <alignment wrapText="1"/>
    </xf>
    <xf numFmtId="2" fontId="19" fillId="2" borderId="11" xfId="0" applyNumberFormat="1" applyFont="1" applyFill="1" applyBorder="1" applyAlignment="1">
      <alignment horizontal="right" wrapText="1"/>
    </xf>
    <xf numFmtId="1" fontId="19" fillId="2" borderId="11" xfId="0" applyNumberFormat="1" applyFont="1" applyFill="1" applyBorder="1" applyAlignment="1">
      <alignment horizontal="right" wrapText="1"/>
    </xf>
    <xf numFmtId="0" fontId="21" fillId="0" borderId="3" xfId="0" applyFont="1" applyBorder="1" applyAlignment="1">
      <alignment horizontal="left" vertical="top" wrapText="1"/>
    </xf>
    <xf numFmtId="4" fontId="33" fillId="0" borderId="12" xfId="0" applyNumberFormat="1" applyFont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4" fontId="33" fillId="0" borderId="3" xfId="0" applyNumberFormat="1" applyFont="1" applyBorder="1" applyAlignment="1">
      <alignment horizontal="center" vertical="center" wrapText="1"/>
    </xf>
    <xf numFmtId="0" fontId="0" fillId="0" borderId="8" xfId="0" applyBorder="1"/>
    <xf numFmtId="4" fontId="22" fillId="0" borderId="3" xfId="0" applyNumberFormat="1" applyFont="1" applyFill="1" applyBorder="1" applyAlignment="1">
      <alignment horizontal="center" vertical="center" wrapText="1"/>
    </xf>
    <xf numFmtId="3" fontId="22" fillId="0" borderId="3" xfId="0" applyNumberFormat="1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left" vertical="top" wrapText="1"/>
    </xf>
    <xf numFmtId="165" fontId="19" fillId="0" borderId="9" xfId="0" applyNumberFormat="1" applyFont="1" applyFill="1" applyBorder="1" applyAlignment="1">
      <alignment horizontal="center" vertical="center" wrapText="1"/>
    </xf>
    <xf numFmtId="1" fontId="26" fillId="2" borderId="11" xfId="0" applyNumberFormat="1" applyFont="1" applyFill="1" applyBorder="1" applyAlignment="1">
      <alignment horizontal="center" wrapText="1"/>
    </xf>
    <xf numFmtId="165" fontId="19" fillId="2" borderId="11" xfId="0" applyNumberFormat="1" applyFont="1" applyFill="1" applyBorder="1" applyAlignment="1">
      <alignment horizontal="right" wrapText="1"/>
    </xf>
    <xf numFmtId="165" fontId="19" fillId="2" borderId="8" xfId="0" applyNumberFormat="1" applyFont="1" applyFill="1" applyBorder="1" applyAlignment="1">
      <alignment horizontal="right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2" fontId="19" fillId="0" borderId="15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19" fillId="0" borderId="5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19" fillId="4" borderId="1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168" fontId="19" fillId="2" borderId="1" xfId="0" applyNumberFormat="1" applyFont="1" applyFill="1" applyBorder="1" applyAlignment="1">
      <alignment horizontal="center" vertical="center" wrapText="1"/>
    </xf>
    <xf numFmtId="168" fontId="19" fillId="2" borderId="9" xfId="0" applyNumberFormat="1" applyFont="1" applyFill="1" applyBorder="1" applyAlignment="1">
      <alignment horizontal="center" vertical="center" wrapText="1"/>
    </xf>
    <xf numFmtId="168" fontId="21" fillId="0" borderId="9" xfId="0" applyNumberFormat="1" applyFont="1" applyFill="1" applyBorder="1" applyAlignment="1">
      <alignment horizontal="center" vertical="center" wrapText="1"/>
    </xf>
    <xf numFmtId="168" fontId="19" fillId="0" borderId="9" xfId="0" applyNumberFormat="1" applyFont="1" applyFill="1" applyBorder="1" applyAlignment="1">
      <alignment horizontal="center" vertical="center" wrapText="1"/>
    </xf>
    <xf numFmtId="168" fontId="19" fillId="2" borderId="3" xfId="0" applyNumberFormat="1" applyFont="1" applyFill="1" applyBorder="1" applyAlignment="1">
      <alignment horizontal="center" vertical="center" wrapText="1"/>
    </xf>
    <xf numFmtId="168" fontId="21" fillId="2" borderId="3" xfId="0" applyNumberFormat="1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168" fontId="19" fillId="2" borderId="12" xfId="0" applyNumberFormat="1" applyFont="1" applyFill="1" applyBorder="1" applyAlignment="1">
      <alignment horizontal="center" vertical="center" wrapText="1"/>
    </xf>
    <xf numFmtId="2" fontId="21" fillId="2" borderId="12" xfId="0" applyNumberFormat="1" applyFont="1" applyFill="1" applyBorder="1" applyAlignment="1">
      <alignment horizontal="center" vertical="center" wrapText="1"/>
    </xf>
    <xf numFmtId="168" fontId="21" fillId="2" borderId="12" xfId="0" applyNumberFormat="1" applyFont="1" applyFill="1" applyBorder="1" applyAlignment="1">
      <alignment horizontal="center" vertical="center" wrapText="1"/>
    </xf>
    <xf numFmtId="1" fontId="21" fillId="2" borderId="12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0" xfId="0" applyFont="1" applyFill="1" applyAlignment="1">
      <alignment horizontal="left" vertical="center" wrapText="1"/>
    </xf>
    <xf numFmtId="1" fontId="21" fillId="2" borderId="7" xfId="0" applyNumberFormat="1" applyFont="1" applyFill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1" fontId="26" fillId="0" borderId="1" xfId="0" applyNumberFormat="1" applyFont="1" applyFill="1" applyBorder="1" applyAlignment="1">
      <alignment horizontal="left" vertical="center" wrapText="1"/>
    </xf>
    <xf numFmtId="165" fontId="19" fillId="2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top" wrapText="1"/>
    </xf>
    <xf numFmtId="0" fontId="25" fillId="0" borderId="9" xfId="0" applyFont="1" applyFill="1" applyBorder="1" applyAlignment="1">
      <alignment horizontal="left" vertical="top" wrapText="1"/>
    </xf>
    <xf numFmtId="1" fontId="26" fillId="0" borderId="9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left" vertical="center" wrapText="1"/>
    </xf>
    <xf numFmtId="10" fontId="21" fillId="0" borderId="3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right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3" fontId="21" fillId="2" borderId="10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2" fontId="19" fillId="2" borderId="3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top" wrapText="1"/>
    </xf>
    <xf numFmtId="3" fontId="21" fillId="0" borderId="14" xfId="0" applyNumberFormat="1" applyFont="1" applyFill="1" applyBorder="1" applyAlignment="1">
      <alignment horizontal="center" vertical="top" wrapText="1"/>
    </xf>
    <xf numFmtId="3" fontId="21" fillId="0" borderId="3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21" fillId="0" borderId="8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3" fontId="19" fillId="0" borderId="8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left" vertical="center" wrapText="1"/>
    </xf>
    <xf numFmtId="3" fontId="19" fillId="0" borderId="8" xfId="0" applyNumberFormat="1" applyFont="1" applyFill="1" applyBorder="1" applyAlignment="1">
      <alignment horizontal="left" vertical="center" wrapText="1"/>
    </xf>
    <xf numFmtId="2" fontId="19" fillId="0" borderId="3" xfId="0" applyNumberFormat="1" applyFont="1" applyFill="1" applyBorder="1" applyAlignment="1">
      <alignment horizontal="center" vertical="center" wrapText="1"/>
    </xf>
    <xf numFmtId="2" fontId="19" fillId="0" borderId="8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3" fontId="19" fillId="2" borderId="8" xfId="0" applyNumberFormat="1" applyFont="1" applyFill="1" applyBorder="1" applyAlignment="1">
      <alignment horizontal="center" vertical="center" wrapText="1"/>
    </xf>
    <xf numFmtId="3" fontId="21" fillId="2" borderId="13" xfId="0" applyNumberFormat="1" applyFont="1" applyFill="1" applyBorder="1" applyAlignment="1">
      <alignment horizontal="center" vertical="center" wrapText="1"/>
    </xf>
    <xf numFmtId="3" fontId="21" fillId="2" borderId="14" xfId="0" applyNumberFormat="1" applyFont="1" applyFill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3" fontId="21" fillId="2" borderId="15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left" vertical="center" wrapText="1"/>
    </xf>
    <xf numFmtId="3" fontId="21" fillId="0" borderId="5" xfId="0" applyNumberFormat="1" applyFont="1" applyFill="1" applyBorder="1" applyAlignment="1">
      <alignment horizontal="left" vertical="center" wrapText="1"/>
    </xf>
    <xf numFmtId="3" fontId="21" fillId="0" borderId="8" xfId="0" applyNumberFormat="1" applyFont="1" applyFill="1" applyBorder="1" applyAlignment="1">
      <alignment horizontal="left" vertical="center" wrapText="1"/>
    </xf>
    <xf numFmtId="2" fontId="21" fillId="0" borderId="3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4" fontId="21" fillId="0" borderId="5" xfId="0" applyNumberFormat="1" applyFont="1" applyFill="1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 vertical="center" wrapText="1"/>
    </xf>
    <xf numFmtId="2" fontId="21" fillId="2" borderId="3" xfId="0" applyNumberFormat="1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2" fontId="19" fillId="2" borderId="8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25" fillId="0" borderId="1" xfId="0" applyNumberFormat="1" applyFont="1" applyFill="1" applyBorder="1" applyAlignment="1" applyProtection="1">
      <alignment horizontal="center" vertic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1" fontId="21" fillId="0" borderId="5" xfId="0" applyNumberFormat="1" applyFont="1" applyFill="1" applyBorder="1" applyAlignment="1">
      <alignment horizontal="center" vertical="center" wrapText="1"/>
    </xf>
    <xf numFmtId="1" fontId="21" fillId="0" borderId="8" xfId="0" applyNumberFormat="1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left" vertical="center" wrapText="1"/>
    </xf>
    <xf numFmtId="3" fontId="21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3" fontId="19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3" fontId="21" fillId="4" borderId="1" xfId="0" applyNumberFormat="1" applyFont="1" applyFill="1" applyBorder="1" applyAlignment="1">
      <alignment horizontal="center" vertical="center" wrapText="1"/>
    </xf>
    <xf numFmtId="2" fontId="19" fillId="4" borderId="3" xfId="0" applyNumberFormat="1" applyFont="1" applyFill="1" applyBorder="1" applyAlignment="1">
      <alignment horizontal="center" vertical="center" wrapText="1"/>
    </xf>
    <xf numFmtId="2" fontId="19" fillId="4" borderId="5" xfId="0" applyNumberFormat="1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center" vertical="center" wrapText="1"/>
    </xf>
    <xf numFmtId="1" fontId="19" fillId="4" borderId="5" xfId="0" applyNumberFormat="1" applyFont="1" applyFill="1" applyBorder="1" applyAlignment="1">
      <alignment horizontal="center" vertical="center" wrapText="1"/>
    </xf>
    <xf numFmtId="1" fontId="14" fillId="4" borderId="8" xfId="0" applyNumberFormat="1" applyFont="1" applyFill="1" applyBorder="1" applyAlignment="1">
      <alignment horizontal="center" vertical="center" wrapText="1"/>
    </xf>
    <xf numFmtId="165" fontId="19" fillId="4" borderId="3" xfId="0" applyNumberFormat="1" applyFont="1" applyFill="1" applyBorder="1" applyAlignment="1">
      <alignment horizontal="center" vertical="center" wrapText="1"/>
    </xf>
    <xf numFmtId="165" fontId="19" fillId="4" borderId="5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19" fillId="2" borderId="3" xfId="0" applyNumberFormat="1" applyFont="1" applyFill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 vertical="center" wrapText="1"/>
    </xf>
    <xf numFmtId="1" fontId="0" fillId="2" borderId="8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6" fontId="21" fillId="2" borderId="3" xfId="0" applyNumberFormat="1" applyFont="1" applyFill="1" applyBorder="1" applyAlignment="1">
      <alignment horizontal="center" vertical="center" wrapText="1"/>
    </xf>
    <xf numFmtId="165" fontId="21" fillId="2" borderId="3" xfId="0" applyNumberFormat="1" applyFont="1" applyFill="1" applyBorder="1" applyAlignment="1">
      <alignment horizontal="center" vertical="center" wrapText="1"/>
    </xf>
    <xf numFmtId="2" fontId="21" fillId="2" borderId="5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1" fontId="14" fillId="0" borderId="5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2" fontId="21" fillId="2" borderId="8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19" fillId="2" borderId="8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center" wrapText="1"/>
    </xf>
    <xf numFmtId="1" fontId="26" fillId="2" borderId="3" xfId="0" applyNumberFormat="1" applyFont="1" applyFill="1" applyBorder="1" applyAlignment="1">
      <alignment horizontal="center" vertical="center" wrapText="1"/>
    </xf>
    <xf numFmtId="1" fontId="26" fillId="2" borderId="8" xfId="0" applyNumberFormat="1" applyFont="1" applyFill="1" applyBorder="1" applyAlignment="1">
      <alignment horizontal="center" vertical="center" wrapText="1"/>
    </xf>
    <xf numFmtId="10" fontId="26" fillId="2" borderId="3" xfId="0" applyNumberFormat="1" applyFont="1" applyFill="1" applyBorder="1" applyAlignment="1">
      <alignment horizontal="center" vertical="center" wrapText="1"/>
    </xf>
    <xf numFmtId="165" fontId="26" fillId="2" borderId="3" xfId="0" applyNumberFormat="1" applyFont="1" applyFill="1" applyBorder="1" applyAlignment="1">
      <alignment horizontal="center" vertical="center" wrapText="1"/>
    </xf>
    <xf numFmtId="165" fontId="26" fillId="2" borderId="8" xfId="0" applyNumberFormat="1" applyFont="1" applyFill="1" applyBorder="1" applyAlignment="1">
      <alignment horizontal="center" vertical="center" wrapText="1"/>
    </xf>
    <xf numFmtId="3" fontId="19" fillId="4" borderId="3" xfId="0" applyNumberFormat="1" applyFont="1" applyFill="1" applyBorder="1" applyAlignment="1">
      <alignment horizontal="center" vertical="center" wrapText="1"/>
    </xf>
    <xf numFmtId="3" fontId="19" fillId="4" borderId="5" xfId="0" applyNumberFormat="1" applyFont="1" applyFill="1" applyBorder="1" applyAlignment="1">
      <alignment horizontal="center" vertical="center" wrapText="1"/>
    </xf>
    <xf numFmtId="3" fontId="19" fillId="4" borderId="8" xfId="0" applyNumberFormat="1" applyFont="1" applyFill="1" applyBorder="1" applyAlignment="1">
      <alignment horizontal="center" vertical="center" wrapText="1"/>
    </xf>
    <xf numFmtId="3" fontId="21" fillId="4" borderId="3" xfId="0" applyNumberFormat="1" applyFont="1" applyFill="1" applyBorder="1" applyAlignment="1">
      <alignment horizontal="center" vertical="center" wrapText="1"/>
    </xf>
    <xf numFmtId="3" fontId="21" fillId="4" borderId="5" xfId="0" applyNumberFormat="1" applyFont="1" applyFill="1" applyBorder="1" applyAlignment="1">
      <alignment horizontal="center" vertical="center" wrapText="1"/>
    </xf>
    <xf numFmtId="3" fontId="21" fillId="4" borderId="8" xfId="0" applyNumberFormat="1" applyFont="1" applyFill="1" applyBorder="1" applyAlignment="1">
      <alignment horizontal="center" vertical="center" wrapText="1"/>
    </xf>
    <xf numFmtId="4" fontId="19" fillId="4" borderId="3" xfId="0" applyNumberFormat="1" applyFont="1" applyFill="1" applyBorder="1" applyAlignment="1">
      <alignment horizontal="center" vertical="center" wrapText="1"/>
    </xf>
    <xf numFmtId="4" fontId="19" fillId="4" borderId="5" xfId="0" applyNumberFormat="1" applyFont="1" applyFill="1" applyBorder="1" applyAlignment="1">
      <alignment horizontal="center" vertical="center" wrapText="1"/>
    </xf>
    <xf numFmtId="4" fontId="19" fillId="4" borderId="8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" fontId="13" fillId="2" borderId="8" xfId="0" applyNumberFormat="1" applyFont="1" applyFill="1" applyBorder="1" applyAlignment="1">
      <alignment horizontal="center" vertical="center" wrapText="1"/>
    </xf>
    <xf numFmtId="2" fontId="19" fillId="4" borderId="8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left" vertical="center" wrapText="1"/>
    </xf>
    <xf numFmtId="165" fontId="19" fillId="2" borderId="3" xfId="0" applyNumberFormat="1" applyFont="1" applyFill="1" applyBorder="1" applyAlignment="1">
      <alignment horizontal="center" vertical="center" wrapText="1"/>
    </xf>
    <xf numFmtId="165" fontId="19" fillId="2" borderId="8" xfId="0" applyNumberFormat="1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2" fontId="19" fillId="2" borderId="0" xfId="0" applyNumberFormat="1" applyFont="1" applyFill="1" applyBorder="1" applyAlignment="1">
      <alignment horizontal="center" vertical="center" wrapText="1"/>
    </xf>
    <xf numFmtId="2" fontId="19" fillId="2" borderId="4" xfId="0" applyNumberFormat="1" applyFon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2" fontId="21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1" fontId="21" fillId="2" borderId="3" xfId="0" applyNumberFormat="1" applyFont="1" applyFill="1" applyBorder="1" applyAlignment="1">
      <alignment horizontal="center" vertical="center" wrapText="1"/>
    </xf>
    <xf numFmtId="1" fontId="21" fillId="2" borderId="8" xfId="0" applyNumberFormat="1" applyFont="1" applyFill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2" fontId="26" fillId="2" borderId="3" xfId="0" applyNumberFormat="1" applyFont="1" applyFill="1" applyBorder="1" applyAlignment="1">
      <alignment horizontal="center" vertical="center" wrapText="1"/>
    </xf>
    <xf numFmtId="2" fontId="26" fillId="2" borderId="5" xfId="0" applyNumberFormat="1" applyFont="1" applyFill="1" applyBorder="1" applyAlignment="1">
      <alignment horizontal="center" vertical="center" wrapText="1"/>
    </xf>
    <xf numFmtId="2" fontId="26" fillId="2" borderId="8" xfId="0" applyNumberFormat="1" applyFont="1" applyFill="1" applyBorder="1" applyAlignment="1">
      <alignment horizontal="center" vertical="center" wrapText="1"/>
    </xf>
    <xf numFmtId="2" fontId="21" fillId="0" borderId="3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8" xfId="0" applyNumberFormat="1" applyFont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168" fontId="21" fillId="2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" fontId="21" fillId="0" borderId="8" xfId="0" applyNumberFormat="1" applyFont="1" applyBorder="1" applyAlignment="1">
      <alignment horizontal="center" vertical="center" wrapText="1"/>
    </xf>
    <xf numFmtId="3" fontId="21" fillId="2" borderId="8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 wrapText="1"/>
    </xf>
    <xf numFmtId="3" fontId="19" fillId="2" borderId="13" xfId="0" applyNumberFormat="1" applyFont="1" applyFill="1" applyBorder="1" applyAlignment="1">
      <alignment horizontal="center" vertical="center" wrapText="1"/>
    </xf>
    <xf numFmtId="3" fontId="19" fillId="2" borderId="15" xfId="0" applyNumberFormat="1" applyFont="1" applyFill="1" applyBorder="1" applyAlignment="1">
      <alignment horizontal="center" vertical="center" wrapText="1"/>
    </xf>
    <xf numFmtId="3" fontId="19" fillId="2" borderId="14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topLeftCell="C8" zoomScaleSheetLayoutView="100" workbookViewId="0">
      <selection activeCell="F10" sqref="F10"/>
    </sheetView>
  </sheetViews>
  <sheetFormatPr defaultRowHeight="15" x14ac:dyDescent="0.25"/>
  <cols>
    <col min="1" max="1" width="6.42578125" customWidth="1"/>
    <col min="2" max="2" width="34" customWidth="1"/>
    <col min="3" max="3" width="22.5703125" customWidth="1"/>
    <col min="4" max="4" width="35.28515625" customWidth="1"/>
    <col min="5" max="5" width="34.7109375" customWidth="1"/>
    <col min="6" max="6" width="29" customWidth="1"/>
    <col min="7" max="7" width="14.42578125" customWidth="1"/>
  </cols>
  <sheetData>
    <row r="1" spans="1:8" ht="15.75" x14ac:dyDescent="0.25">
      <c r="A1" s="12"/>
      <c r="B1" s="11"/>
      <c r="C1" s="9"/>
      <c r="D1" s="9"/>
      <c r="E1" s="9"/>
      <c r="F1" s="10"/>
      <c r="G1" s="9"/>
    </row>
    <row r="2" spans="1:8" ht="15.75" customHeight="1" x14ac:dyDescent="0.25">
      <c r="A2" s="356" t="s">
        <v>51</v>
      </c>
      <c r="B2" s="357"/>
      <c r="C2" s="357"/>
      <c r="D2" s="357"/>
      <c r="E2" s="357"/>
      <c r="F2" s="357"/>
      <c r="G2" s="357"/>
    </row>
    <row r="3" spans="1:8" ht="18" customHeight="1" x14ac:dyDescent="0.25">
      <c r="A3" s="356" t="s">
        <v>50</v>
      </c>
      <c r="B3" s="357"/>
      <c r="C3" s="357"/>
      <c r="D3" s="357"/>
      <c r="E3" s="357"/>
      <c r="F3" s="357"/>
      <c r="G3" s="357"/>
    </row>
    <row r="4" spans="1:8" ht="18.75" customHeight="1" x14ac:dyDescent="0.25">
      <c r="E4" s="358" t="s">
        <v>450</v>
      </c>
      <c r="F4" s="358"/>
      <c r="G4" s="358"/>
    </row>
    <row r="5" spans="1:8" ht="66" customHeight="1" x14ac:dyDescent="0.25">
      <c r="A5" s="8" t="s">
        <v>49</v>
      </c>
      <c r="B5" s="7" t="s">
        <v>48</v>
      </c>
      <c r="C5" s="7" t="s">
        <v>47</v>
      </c>
      <c r="D5" s="7" t="s">
        <v>46</v>
      </c>
      <c r="E5" s="7" t="s">
        <v>45</v>
      </c>
      <c r="F5" s="7" t="s">
        <v>44</v>
      </c>
      <c r="G5" s="7" t="s">
        <v>43</v>
      </c>
    </row>
    <row r="6" spans="1:8" ht="12.75" customHeight="1" x14ac:dyDescent="0.25">
      <c r="A6" s="8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8" ht="106.5" customHeight="1" x14ac:dyDescent="0.25">
      <c r="A7" s="243">
        <v>1</v>
      </c>
      <c r="B7" s="241" t="s">
        <v>42</v>
      </c>
      <c r="C7" s="4" t="s">
        <v>33</v>
      </c>
      <c r="D7" s="244" t="s">
        <v>496</v>
      </c>
      <c r="E7" s="14" t="s">
        <v>41</v>
      </c>
      <c r="F7" s="351">
        <v>19182.8</v>
      </c>
      <c r="G7" s="14"/>
    </row>
    <row r="8" spans="1:8" ht="91.5" customHeight="1" x14ac:dyDescent="0.25">
      <c r="A8" s="243">
        <v>2</v>
      </c>
      <c r="B8" s="241" t="s">
        <v>40</v>
      </c>
      <c r="C8" s="4" t="s">
        <v>451</v>
      </c>
      <c r="D8" s="244" t="s">
        <v>497</v>
      </c>
      <c r="E8" s="14" t="s">
        <v>39</v>
      </c>
      <c r="F8" s="242">
        <v>70980</v>
      </c>
      <c r="G8" s="14"/>
    </row>
    <row r="9" spans="1:8" ht="93.75" customHeight="1" x14ac:dyDescent="0.25">
      <c r="A9" s="245">
        <v>3</v>
      </c>
      <c r="B9" s="241" t="s">
        <v>38</v>
      </c>
      <c r="C9" s="4" t="s">
        <v>33</v>
      </c>
      <c r="D9" s="244" t="s">
        <v>498</v>
      </c>
      <c r="E9" s="14" t="s">
        <v>37</v>
      </c>
      <c r="F9" s="351">
        <v>94824.8</v>
      </c>
      <c r="G9" s="14"/>
    </row>
    <row r="10" spans="1:8" ht="152.25" customHeight="1" x14ac:dyDescent="0.25">
      <c r="A10" s="243">
        <v>4</v>
      </c>
      <c r="B10" s="241" t="s">
        <v>36</v>
      </c>
      <c r="C10" s="4" t="s">
        <v>451</v>
      </c>
      <c r="D10" s="14" t="s">
        <v>533</v>
      </c>
      <c r="E10" s="14" t="s">
        <v>35</v>
      </c>
      <c r="F10" s="242">
        <v>29303.7</v>
      </c>
      <c r="G10" s="14"/>
    </row>
    <row r="11" spans="1:8" ht="101.25" customHeight="1" x14ac:dyDescent="0.25">
      <c r="A11" s="243">
        <v>5</v>
      </c>
      <c r="B11" s="246" t="s">
        <v>34</v>
      </c>
      <c r="C11" s="4" t="s">
        <v>495</v>
      </c>
      <c r="D11" s="14" t="s">
        <v>499</v>
      </c>
      <c r="E11" s="14" t="s">
        <v>32</v>
      </c>
      <c r="F11" s="352">
        <v>6453.7</v>
      </c>
      <c r="G11" s="14"/>
    </row>
    <row r="12" spans="1:8" ht="99" customHeight="1" x14ac:dyDescent="0.25">
      <c r="A12" s="245">
        <v>6</v>
      </c>
      <c r="B12" s="255" t="s">
        <v>31</v>
      </c>
      <c r="C12" s="4" t="s">
        <v>531</v>
      </c>
      <c r="D12" s="241" t="s">
        <v>532</v>
      </c>
      <c r="E12" s="14" t="s">
        <v>30</v>
      </c>
      <c r="F12" s="242">
        <v>48571.4</v>
      </c>
      <c r="G12" s="14"/>
      <c r="H12" s="5"/>
    </row>
    <row r="13" spans="1:8" ht="111" customHeight="1" x14ac:dyDescent="0.25">
      <c r="A13" s="243">
        <v>7</v>
      </c>
      <c r="B13" s="241" t="s">
        <v>29</v>
      </c>
      <c r="C13" s="4" t="s">
        <v>451</v>
      </c>
      <c r="D13" s="241" t="s">
        <v>500</v>
      </c>
      <c r="E13" s="14" t="s">
        <v>28</v>
      </c>
      <c r="F13" s="13">
        <v>22443.4</v>
      </c>
      <c r="G13" s="1"/>
    </row>
    <row r="14" spans="1:8" ht="86.25" customHeight="1" x14ac:dyDescent="0.25">
      <c r="A14" s="243">
        <v>8</v>
      </c>
      <c r="B14" s="3" t="s">
        <v>52</v>
      </c>
      <c r="C14" s="6" t="s">
        <v>9</v>
      </c>
      <c r="D14" s="241" t="s">
        <v>501</v>
      </c>
      <c r="E14" s="1" t="s">
        <v>28</v>
      </c>
      <c r="F14" s="13">
        <v>112</v>
      </c>
      <c r="G14" s="1"/>
    </row>
    <row r="15" spans="1:8" ht="111" customHeight="1" x14ac:dyDescent="0.25">
      <c r="A15" s="245">
        <v>9</v>
      </c>
      <c r="B15" s="3" t="s">
        <v>27</v>
      </c>
      <c r="C15" s="4" t="s">
        <v>451</v>
      </c>
      <c r="D15" s="241" t="s">
        <v>502</v>
      </c>
      <c r="E15" s="14" t="s">
        <v>26</v>
      </c>
      <c r="F15" s="242">
        <v>5040</v>
      </c>
      <c r="G15" s="1"/>
    </row>
    <row r="16" spans="1:8" ht="192" customHeight="1" x14ac:dyDescent="0.25">
      <c r="A16" s="243">
        <v>10</v>
      </c>
      <c r="B16" s="3" t="s">
        <v>53</v>
      </c>
      <c r="C16" s="247" t="s">
        <v>57</v>
      </c>
      <c r="D16" s="241" t="s">
        <v>503</v>
      </c>
      <c r="E16" s="14" t="s">
        <v>26</v>
      </c>
      <c r="F16" s="242">
        <v>61</v>
      </c>
      <c r="G16" s="1"/>
    </row>
    <row r="17" spans="1:7" ht="123" customHeight="1" x14ac:dyDescent="0.25">
      <c r="A17" s="243">
        <v>11</v>
      </c>
      <c r="B17" s="3" t="s">
        <v>25</v>
      </c>
      <c r="C17" s="6" t="s">
        <v>451</v>
      </c>
      <c r="D17" s="241" t="s">
        <v>504</v>
      </c>
      <c r="E17" s="14" t="s">
        <v>24</v>
      </c>
      <c r="F17" s="242">
        <v>2445</v>
      </c>
      <c r="G17" s="14"/>
    </row>
    <row r="18" spans="1:7" ht="156.75" customHeight="1" x14ac:dyDescent="0.25">
      <c r="A18" s="245">
        <v>12</v>
      </c>
      <c r="B18" s="248" t="s">
        <v>441</v>
      </c>
      <c r="C18" s="247" t="s">
        <v>57</v>
      </c>
      <c r="D18" s="241" t="s">
        <v>442</v>
      </c>
      <c r="E18" s="14" t="s">
        <v>24</v>
      </c>
      <c r="F18" s="242">
        <v>46.51</v>
      </c>
      <c r="G18" s="14"/>
    </row>
    <row r="19" spans="1:7" ht="80.25" customHeight="1" x14ac:dyDescent="0.25">
      <c r="A19" s="243">
        <v>13</v>
      </c>
      <c r="B19" s="248" t="s">
        <v>443</v>
      </c>
      <c r="C19" s="247" t="s">
        <v>444</v>
      </c>
      <c r="D19" s="241" t="s">
        <v>505</v>
      </c>
      <c r="E19" s="14" t="s">
        <v>24</v>
      </c>
      <c r="F19" s="242">
        <v>30</v>
      </c>
      <c r="G19" s="14"/>
    </row>
    <row r="20" spans="1:7" ht="63" customHeight="1" x14ac:dyDescent="0.25">
      <c r="A20" s="243">
        <v>14</v>
      </c>
      <c r="B20" s="248" t="s">
        <v>445</v>
      </c>
      <c r="C20" s="247" t="s">
        <v>444</v>
      </c>
      <c r="D20" s="241" t="s">
        <v>506</v>
      </c>
      <c r="E20" s="14" t="s">
        <v>24</v>
      </c>
      <c r="F20" s="242">
        <v>0</v>
      </c>
      <c r="G20" s="14"/>
    </row>
    <row r="21" spans="1:7" ht="107.25" customHeight="1" x14ac:dyDescent="0.25">
      <c r="A21" s="245">
        <v>15</v>
      </c>
      <c r="B21" s="3" t="s">
        <v>23</v>
      </c>
      <c r="C21" s="6" t="s">
        <v>451</v>
      </c>
      <c r="D21" s="241" t="s">
        <v>507</v>
      </c>
      <c r="E21" s="14" t="s">
        <v>22</v>
      </c>
      <c r="F21" s="242">
        <v>1796</v>
      </c>
      <c r="G21" s="14"/>
    </row>
    <row r="22" spans="1:7" ht="147" customHeight="1" x14ac:dyDescent="0.25">
      <c r="A22" s="243">
        <v>16</v>
      </c>
      <c r="B22" s="3" t="s">
        <v>446</v>
      </c>
      <c r="C22" s="6" t="s">
        <v>9</v>
      </c>
      <c r="D22" s="241" t="s">
        <v>508</v>
      </c>
      <c r="E22" s="14" t="s">
        <v>22</v>
      </c>
      <c r="F22" s="242">
        <v>45.5</v>
      </c>
      <c r="G22" s="14"/>
    </row>
    <row r="23" spans="1:7" ht="173.25" customHeight="1" x14ac:dyDescent="0.25">
      <c r="A23" s="243">
        <v>17</v>
      </c>
      <c r="B23" s="3" t="s">
        <v>447</v>
      </c>
      <c r="C23" s="6" t="s">
        <v>58</v>
      </c>
      <c r="D23" s="241" t="s">
        <v>509</v>
      </c>
      <c r="E23" s="14" t="s">
        <v>22</v>
      </c>
      <c r="F23" s="242">
        <v>30</v>
      </c>
      <c r="G23" s="14"/>
    </row>
    <row r="24" spans="1:7" ht="173.25" customHeight="1" x14ac:dyDescent="0.25">
      <c r="A24" s="245">
        <v>18</v>
      </c>
      <c r="B24" s="3" t="s">
        <v>21</v>
      </c>
      <c r="C24" s="6" t="s">
        <v>451</v>
      </c>
      <c r="D24" s="244" t="s">
        <v>510</v>
      </c>
      <c r="E24" s="14" t="s">
        <v>20</v>
      </c>
      <c r="F24" s="242">
        <v>1975</v>
      </c>
      <c r="G24" s="14"/>
    </row>
    <row r="25" spans="1:7" ht="134.25" customHeight="1" x14ac:dyDescent="0.25">
      <c r="A25" s="243">
        <v>19</v>
      </c>
      <c r="B25" s="3" t="s">
        <v>56</v>
      </c>
      <c r="C25" s="6" t="s">
        <v>57</v>
      </c>
      <c r="D25" s="244" t="s">
        <v>511</v>
      </c>
      <c r="E25" s="14" t="s">
        <v>20</v>
      </c>
      <c r="F25" s="242">
        <v>41.3</v>
      </c>
      <c r="G25" s="14"/>
    </row>
    <row r="26" spans="1:7" ht="90" customHeight="1" x14ac:dyDescent="0.25">
      <c r="A26" s="243">
        <v>20</v>
      </c>
      <c r="B26" s="3" t="s">
        <v>19</v>
      </c>
      <c r="C26" s="6" t="s">
        <v>451</v>
      </c>
      <c r="D26" s="244" t="s">
        <v>512</v>
      </c>
      <c r="E26" s="1" t="s">
        <v>18</v>
      </c>
      <c r="F26" s="242">
        <v>1403</v>
      </c>
      <c r="G26" s="14"/>
    </row>
    <row r="27" spans="1:7" ht="123" customHeight="1" x14ac:dyDescent="0.25">
      <c r="A27" s="245">
        <v>21</v>
      </c>
      <c r="B27" s="3" t="s">
        <v>448</v>
      </c>
      <c r="C27" s="6" t="s">
        <v>57</v>
      </c>
      <c r="D27" s="244" t="s">
        <v>513</v>
      </c>
      <c r="E27" s="1" t="s">
        <v>18</v>
      </c>
      <c r="F27" s="242">
        <v>20</v>
      </c>
      <c r="G27" s="14"/>
    </row>
    <row r="28" spans="1:7" ht="118.5" customHeight="1" x14ac:dyDescent="0.25">
      <c r="A28" s="243">
        <v>22</v>
      </c>
      <c r="B28" s="3" t="s">
        <v>17</v>
      </c>
      <c r="C28" s="4" t="s">
        <v>451</v>
      </c>
      <c r="D28" s="244" t="s">
        <v>514</v>
      </c>
      <c r="E28" s="1" t="s">
        <v>16</v>
      </c>
      <c r="F28" s="13">
        <v>1830</v>
      </c>
      <c r="G28" s="1"/>
    </row>
    <row r="29" spans="1:7" ht="126.75" customHeight="1" x14ac:dyDescent="0.25">
      <c r="A29" s="243">
        <v>23</v>
      </c>
      <c r="B29" s="3" t="s">
        <v>59</v>
      </c>
      <c r="C29" s="4" t="s">
        <v>9</v>
      </c>
      <c r="D29" s="244" t="s">
        <v>515</v>
      </c>
      <c r="E29" s="1" t="s">
        <v>16</v>
      </c>
      <c r="F29" s="13">
        <v>26</v>
      </c>
      <c r="G29" s="1"/>
    </row>
    <row r="30" spans="1:7" ht="126.75" customHeight="1" x14ac:dyDescent="0.25">
      <c r="A30" s="245">
        <v>24</v>
      </c>
      <c r="B30" s="3" t="s">
        <v>15</v>
      </c>
      <c r="C30" s="4" t="s">
        <v>451</v>
      </c>
      <c r="D30" s="244" t="s">
        <v>516</v>
      </c>
      <c r="E30" s="1" t="s">
        <v>14</v>
      </c>
      <c r="F30" s="13">
        <v>2954</v>
      </c>
      <c r="G30" s="1"/>
    </row>
    <row r="31" spans="1:7" ht="123.75" customHeight="1" x14ac:dyDescent="0.25">
      <c r="A31" s="243">
        <v>25</v>
      </c>
      <c r="B31" s="3" t="s">
        <v>60</v>
      </c>
      <c r="C31" s="4" t="s">
        <v>9</v>
      </c>
      <c r="D31" s="244" t="s">
        <v>517</v>
      </c>
      <c r="E31" s="1" t="s">
        <v>14</v>
      </c>
      <c r="F31" s="13">
        <v>77</v>
      </c>
      <c r="G31" s="1"/>
    </row>
    <row r="32" spans="1:7" ht="123.75" customHeight="1" x14ac:dyDescent="0.25">
      <c r="A32" s="243">
        <v>26</v>
      </c>
      <c r="B32" s="241" t="s">
        <v>13</v>
      </c>
      <c r="C32" s="4" t="s">
        <v>1</v>
      </c>
      <c r="D32" s="244" t="s">
        <v>518</v>
      </c>
      <c r="E32" s="14" t="s">
        <v>12</v>
      </c>
      <c r="F32" s="242">
        <v>3141</v>
      </c>
      <c r="G32" s="14"/>
    </row>
    <row r="33" spans="1:7" ht="123.75" customHeight="1" x14ac:dyDescent="0.25">
      <c r="A33" s="245">
        <v>27</v>
      </c>
      <c r="B33" s="3" t="s">
        <v>61</v>
      </c>
      <c r="C33" s="6" t="s">
        <v>9</v>
      </c>
      <c r="D33" s="244" t="s">
        <v>519</v>
      </c>
      <c r="E33" s="1" t="s">
        <v>12</v>
      </c>
      <c r="F33" s="13">
        <v>61</v>
      </c>
      <c r="G33" s="14"/>
    </row>
    <row r="34" spans="1:7" ht="141.75" customHeight="1" x14ac:dyDescent="0.25">
      <c r="A34" s="243">
        <v>28</v>
      </c>
      <c r="B34" s="241" t="s">
        <v>11</v>
      </c>
      <c r="C34" s="4" t="s">
        <v>451</v>
      </c>
      <c r="D34" s="244" t="s">
        <v>520</v>
      </c>
      <c r="E34" s="14" t="s">
        <v>7</v>
      </c>
      <c r="F34" s="242">
        <v>6219</v>
      </c>
      <c r="G34" s="1"/>
    </row>
    <row r="35" spans="1:7" ht="140.25" customHeight="1" x14ac:dyDescent="0.25">
      <c r="A35" s="243">
        <v>29</v>
      </c>
      <c r="B35" s="241" t="s">
        <v>10</v>
      </c>
      <c r="C35" s="4" t="s">
        <v>9</v>
      </c>
      <c r="D35" s="244" t="s">
        <v>8</v>
      </c>
      <c r="E35" s="14" t="s">
        <v>7</v>
      </c>
      <c r="F35" s="242">
        <v>33.5</v>
      </c>
      <c r="G35" s="1"/>
    </row>
    <row r="36" spans="1:7" ht="140.25" customHeight="1" x14ac:dyDescent="0.25">
      <c r="A36" s="245">
        <v>30</v>
      </c>
      <c r="B36" s="241" t="s">
        <v>6</v>
      </c>
      <c r="C36" s="4" t="s">
        <v>451</v>
      </c>
      <c r="D36" s="244" t="s">
        <v>521</v>
      </c>
      <c r="E36" s="14" t="s">
        <v>5</v>
      </c>
      <c r="F36" s="242">
        <v>1402</v>
      </c>
      <c r="G36" s="1"/>
    </row>
    <row r="37" spans="1:7" ht="125.25" customHeight="1" x14ac:dyDescent="0.25">
      <c r="A37" s="243">
        <v>31</v>
      </c>
      <c r="B37" s="3" t="s">
        <v>62</v>
      </c>
      <c r="C37" s="6" t="s">
        <v>9</v>
      </c>
      <c r="D37" s="244" t="s">
        <v>522</v>
      </c>
      <c r="E37" s="14" t="s">
        <v>5</v>
      </c>
      <c r="F37" s="13">
        <v>29.6</v>
      </c>
      <c r="G37" s="1"/>
    </row>
    <row r="38" spans="1:7" ht="173.25" customHeight="1" x14ac:dyDescent="0.25">
      <c r="A38" s="243">
        <v>32</v>
      </c>
      <c r="B38" s="3" t="s">
        <v>63</v>
      </c>
      <c r="C38" s="6" t="s">
        <v>58</v>
      </c>
      <c r="D38" s="2" t="s">
        <v>449</v>
      </c>
      <c r="E38" s="14" t="s">
        <v>5</v>
      </c>
      <c r="F38" s="242">
        <v>0</v>
      </c>
      <c r="G38" s="14"/>
    </row>
    <row r="39" spans="1:7" ht="175.5" customHeight="1" x14ac:dyDescent="0.25">
      <c r="A39" s="245">
        <v>33</v>
      </c>
      <c r="B39" s="3" t="s">
        <v>64</v>
      </c>
      <c r="C39" s="6" t="s">
        <v>55</v>
      </c>
      <c r="D39" s="2" t="s">
        <v>523</v>
      </c>
      <c r="E39" s="14" t="s">
        <v>5</v>
      </c>
      <c r="F39" s="13">
        <v>30</v>
      </c>
      <c r="G39" s="249"/>
    </row>
    <row r="40" spans="1:7" ht="180.75" customHeight="1" x14ac:dyDescent="0.25">
      <c r="A40" s="243">
        <v>34</v>
      </c>
      <c r="B40" s="3" t="s">
        <v>4</v>
      </c>
      <c r="C40" s="6" t="s">
        <v>451</v>
      </c>
      <c r="D40" s="244" t="s">
        <v>524</v>
      </c>
      <c r="E40" s="1" t="s">
        <v>3</v>
      </c>
      <c r="F40" s="13">
        <v>1573</v>
      </c>
      <c r="G40" s="249"/>
    </row>
    <row r="41" spans="1:7" ht="89.25" x14ac:dyDescent="0.25">
      <c r="A41" s="243">
        <v>35</v>
      </c>
      <c r="B41" s="3" t="s">
        <v>65</v>
      </c>
      <c r="C41" s="6" t="s">
        <v>9</v>
      </c>
      <c r="D41" s="244" t="s">
        <v>525</v>
      </c>
      <c r="E41" s="1" t="s">
        <v>3</v>
      </c>
      <c r="F41" s="13">
        <v>65</v>
      </c>
      <c r="G41" s="249"/>
    </row>
    <row r="42" spans="1:7" ht="170.25" customHeight="1" x14ac:dyDescent="0.25">
      <c r="A42" s="245">
        <v>36</v>
      </c>
      <c r="B42" s="3" t="s">
        <v>2</v>
      </c>
      <c r="C42" s="6" t="s">
        <v>451</v>
      </c>
      <c r="D42" s="244" t="s">
        <v>526</v>
      </c>
      <c r="E42" s="1" t="s">
        <v>0</v>
      </c>
      <c r="F42" s="13">
        <v>3141</v>
      </c>
      <c r="G42" s="249"/>
    </row>
    <row r="43" spans="1:7" ht="123" customHeight="1" x14ac:dyDescent="0.25">
      <c r="A43" s="243">
        <v>37</v>
      </c>
      <c r="B43" s="3" t="s">
        <v>66</v>
      </c>
      <c r="C43" s="6" t="s">
        <v>9</v>
      </c>
      <c r="D43" s="244" t="s">
        <v>527</v>
      </c>
      <c r="E43" s="1" t="s">
        <v>0</v>
      </c>
      <c r="F43" s="13">
        <v>47.5</v>
      </c>
      <c r="G43" s="249"/>
    </row>
    <row r="44" spans="1:7" ht="171" customHeight="1" x14ac:dyDescent="0.25">
      <c r="A44" s="243">
        <v>38</v>
      </c>
      <c r="B44" s="3" t="s">
        <v>67</v>
      </c>
      <c r="C44" s="6" t="s">
        <v>54</v>
      </c>
      <c r="D44" s="244" t="s">
        <v>528</v>
      </c>
      <c r="E44" s="1" t="s">
        <v>0</v>
      </c>
      <c r="F44" s="13">
        <v>0</v>
      </c>
      <c r="G44" s="249"/>
    </row>
    <row r="45" spans="1:7" ht="174.75" customHeight="1" x14ac:dyDescent="0.25">
      <c r="A45" s="245">
        <v>39</v>
      </c>
      <c r="B45" s="3" t="s">
        <v>68</v>
      </c>
      <c r="C45" s="6" t="s">
        <v>55</v>
      </c>
      <c r="D45" s="241" t="s">
        <v>529</v>
      </c>
      <c r="E45" s="1" t="s">
        <v>0</v>
      </c>
      <c r="F45" s="13">
        <v>50</v>
      </c>
      <c r="G45" s="249"/>
    </row>
  </sheetData>
  <mergeCells count="3">
    <mergeCell ref="A2:G2"/>
    <mergeCell ref="A3:G3"/>
    <mergeCell ref="E4:G4"/>
  </mergeCells>
  <pageMargins left="0.16" right="0.16" top="0.12" bottom="0.31" header="0.13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>
      <selection activeCell="E15" sqref="E15"/>
    </sheetView>
  </sheetViews>
  <sheetFormatPr defaultRowHeight="15" x14ac:dyDescent="0.25"/>
  <cols>
    <col min="1" max="1" width="6.42578125" customWidth="1"/>
    <col min="2" max="2" width="16.7109375" customWidth="1"/>
    <col min="3" max="3" width="15.140625" customWidth="1"/>
    <col min="4" max="4" width="24" customWidth="1"/>
    <col min="5" max="5" width="21.5703125" customWidth="1"/>
    <col min="6" max="6" width="22.5703125" customWidth="1"/>
    <col min="7" max="7" width="23.5703125" customWidth="1"/>
  </cols>
  <sheetData>
    <row r="2" spans="1:7" x14ac:dyDescent="0.25">
      <c r="A2" s="356" t="s">
        <v>69</v>
      </c>
      <c r="B2" s="357"/>
      <c r="C2" s="357"/>
      <c r="D2" s="357"/>
      <c r="E2" s="357"/>
      <c r="F2" s="357"/>
      <c r="G2" s="357"/>
    </row>
    <row r="3" spans="1:7" x14ac:dyDescent="0.25">
      <c r="A3" s="356" t="s">
        <v>50</v>
      </c>
      <c r="B3" s="357"/>
      <c r="C3" s="357"/>
      <c r="D3" s="357"/>
      <c r="E3" s="357"/>
      <c r="F3" s="357"/>
      <c r="G3" s="357"/>
    </row>
    <row r="4" spans="1:7" x14ac:dyDescent="0.25">
      <c r="E4" s="358" t="s">
        <v>460</v>
      </c>
      <c r="F4" s="358"/>
      <c r="G4" s="358"/>
    </row>
    <row r="5" spans="1:7" ht="63.75" x14ac:dyDescent="0.25">
      <c r="A5" s="24" t="s">
        <v>49</v>
      </c>
      <c r="B5" s="25" t="s">
        <v>48</v>
      </c>
      <c r="C5" s="25" t="s">
        <v>47</v>
      </c>
      <c r="D5" s="25" t="s">
        <v>46</v>
      </c>
      <c r="E5" s="25" t="s">
        <v>70</v>
      </c>
      <c r="F5" s="25" t="s">
        <v>71</v>
      </c>
      <c r="G5" s="25" t="s">
        <v>43</v>
      </c>
    </row>
    <row r="6" spans="1:7" ht="48" customHeight="1" x14ac:dyDescent="0.25">
      <c r="A6" s="15"/>
      <c r="B6" s="16" t="s">
        <v>72</v>
      </c>
      <c r="C6" s="16" t="s">
        <v>72</v>
      </c>
      <c r="D6" s="16" t="s">
        <v>72</v>
      </c>
      <c r="E6" s="16" t="s">
        <v>72</v>
      </c>
      <c r="F6" s="13" t="s">
        <v>72</v>
      </c>
      <c r="G6" s="16" t="s">
        <v>72</v>
      </c>
    </row>
    <row r="7" spans="1:7" ht="16.5" x14ac:dyDescent="0.25">
      <c r="A7" s="17"/>
      <c r="B7" s="18"/>
      <c r="C7" s="17"/>
      <c r="D7" s="17"/>
      <c r="E7" s="17"/>
      <c r="F7" s="17"/>
      <c r="G7" s="17"/>
    </row>
    <row r="8" spans="1:7" ht="15.75" x14ac:dyDescent="0.25">
      <c r="A8" s="17"/>
      <c r="B8" s="19" t="s">
        <v>73</v>
      </c>
      <c r="C8" s="20"/>
      <c r="D8" s="20"/>
      <c r="E8" s="19"/>
      <c r="F8" s="17"/>
      <c r="G8" s="17"/>
    </row>
    <row r="9" spans="1:7" ht="15.75" x14ac:dyDescent="0.25">
      <c r="A9" s="17"/>
      <c r="B9" s="19" t="s">
        <v>74</v>
      </c>
      <c r="C9" s="20"/>
      <c r="D9" s="20"/>
      <c r="E9" s="21" t="s">
        <v>75</v>
      </c>
      <c r="F9" s="17"/>
      <c r="G9" s="17"/>
    </row>
    <row r="10" spans="1:7" x14ac:dyDescent="0.25">
      <c r="A10" s="17"/>
      <c r="B10" s="22" t="s">
        <v>76</v>
      </c>
      <c r="C10" s="23"/>
      <c r="D10" s="17"/>
      <c r="E10" s="17"/>
      <c r="F10" s="17"/>
      <c r="G10" s="17"/>
    </row>
    <row r="11" spans="1:7" x14ac:dyDescent="0.25">
      <c r="A11" s="17"/>
      <c r="B11" s="17"/>
      <c r="C11" s="17"/>
      <c r="D11" s="17"/>
      <c r="E11" s="17"/>
      <c r="F11" s="17"/>
      <c r="G11" s="17"/>
    </row>
  </sheetData>
  <mergeCells count="3">
    <mergeCell ref="A2:G2"/>
    <mergeCell ref="A3:G3"/>
    <mergeCell ref="E4:G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4"/>
  <sheetViews>
    <sheetView tabSelected="1" zoomScale="75" zoomScaleNormal="75" workbookViewId="0">
      <pane ySplit="10" topLeftCell="A158" activePane="bottomLeft" state="frozen"/>
      <selection pane="bottomLeft" activeCell="I197" sqref="I197:I201"/>
    </sheetView>
  </sheetViews>
  <sheetFormatPr defaultRowHeight="15" x14ac:dyDescent="0.25"/>
  <cols>
    <col min="1" max="1" width="6.7109375" customWidth="1"/>
    <col min="2" max="2" width="20.7109375" customWidth="1"/>
    <col min="8" max="9" width="9.5703125" bestFit="1" customWidth="1"/>
    <col min="15" max="15" width="17.5703125" customWidth="1"/>
    <col min="18" max="18" width="10" bestFit="1" customWidth="1"/>
    <col min="19" max="19" width="31" customWidth="1"/>
  </cols>
  <sheetData>
    <row r="1" spans="1:18" x14ac:dyDescent="0.25">
      <c r="A1" s="397" t="s">
        <v>452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</row>
    <row r="2" spans="1:18" x14ac:dyDescent="0.25">
      <c r="A2" s="399" t="s">
        <v>49</v>
      </c>
      <c r="B2" s="400" t="s">
        <v>77</v>
      </c>
      <c r="C2" s="403" t="s">
        <v>47</v>
      </c>
      <c r="D2" s="373" t="s">
        <v>78</v>
      </c>
      <c r="E2" s="374"/>
      <c r="F2" s="374"/>
      <c r="G2" s="374"/>
      <c r="H2" s="374"/>
      <c r="I2" s="374"/>
      <c r="J2" s="374"/>
      <c r="K2" s="374"/>
      <c r="L2" s="374"/>
      <c r="M2" s="374"/>
      <c r="N2" s="403" t="s">
        <v>79</v>
      </c>
      <c r="O2" s="403" t="s">
        <v>80</v>
      </c>
      <c r="P2" s="403" t="s">
        <v>81</v>
      </c>
      <c r="Q2" s="403" t="s">
        <v>82</v>
      </c>
      <c r="R2" s="403" t="s">
        <v>83</v>
      </c>
    </row>
    <row r="3" spans="1:18" x14ac:dyDescent="0.25">
      <c r="A3" s="399"/>
      <c r="B3" s="401"/>
      <c r="C3" s="404"/>
      <c r="D3" s="373" t="s">
        <v>84</v>
      </c>
      <c r="E3" s="374"/>
      <c r="F3" s="406" t="s">
        <v>85</v>
      </c>
      <c r="G3" s="407"/>
      <c r="H3" s="407"/>
      <c r="I3" s="407"/>
      <c r="J3" s="407"/>
      <c r="K3" s="407"/>
      <c r="L3" s="407"/>
      <c r="M3" s="408"/>
      <c r="N3" s="405"/>
      <c r="O3" s="404"/>
      <c r="P3" s="404"/>
      <c r="Q3" s="404"/>
      <c r="R3" s="404"/>
    </row>
    <row r="4" spans="1:18" x14ac:dyDescent="0.25">
      <c r="A4" s="399"/>
      <c r="B4" s="401"/>
      <c r="C4" s="404"/>
      <c r="D4" s="374"/>
      <c r="E4" s="374"/>
      <c r="F4" s="409" t="s">
        <v>86</v>
      </c>
      <c r="G4" s="410"/>
      <c r="H4" s="409" t="s">
        <v>87</v>
      </c>
      <c r="I4" s="410"/>
      <c r="J4" s="409" t="s">
        <v>88</v>
      </c>
      <c r="K4" s="410"/>
      <c r="L4" s="409" t="s">
        <v>89</v>
      </c>
      <c r="M4" s="410"/>
      <c r="N4" s="405"/>
      <c r="O4" s="404"/>
      <c r="P4" s="404"/>
      <c r="Q4" s="404"/>
      <c r="R4" s="404"/>
    </row>
    <row r="5" spans="1:18" x14ac:dyDescent="0.25">
      <c r="A5" s="374"/>
      <c r="B5" s="402"/>
      <c r="C5" s="402"/>
      <c r="D5" s="26" t="s">
        <v>90</v>
      </c>
      <c r="E5" s="27" t="s">
        <v>91</v>
      </c>
      <c r="F5" s="26" t="s">
        <v>90</v>
      </c>
      <c r="G5" s="27" t="s">
        <v>91</v>
      </c>
      <c r="H5" s="26" t="s">
        <v>90</v>
      </c>
      <c r="I5" s="27" t="s">
        <v>91</v>
      </c>
      <c r="J5" s="26" t="s">
        <v>90</v>
      </c>
      <c r="K5" s="27" t="s">
        <v>91</v>
      </c>
      <c r="L5" s="26" t="s">
        <v>90</v>
      </c>
      <c r="M5" s="27" t="s">
        <v>91</v>
      </c>
      <c r="N5" s="402"/>
      <c r="O5" s="402"/>
      <c r="P5" s="402"/>
      <c r="Q5" s="402"/>
      <c r="R5" s="402"/>
    </row>
    <row r="6" spans="1:18" x14ac:dyDescent="0.25">
      <c r="A6" s="88">
        <v>1</v>
      </c>
      <c r="B6" s="124">
        <v>2</v>
      </c>
      <c r="C6" s="124">
        <v>3</v>
      </c>
      <c r="D6" s="124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125">
        <v>15</v>
      </c>
      <c r="P6" s="125">
        <v>16</v>
      </c>
      <c r="Q6" s="125">
        <v>17</v>
      </c>
      <c r="R6" s="125">
        <v>18</v>
      </c>
    </row>
    <row r="7" spans="1:18" x14ac:dyDescent="0.25">
      <c r="A7" s="126"/>
      <c r="B7" s="28" t="s">
        <v>92</v>
      </c>
      <c r="C7" s="28"/>
      <c r="D7" s="127">
        <f>D9+D61+D92+D157+D221</f>
        <v>1153565.8419999999</v>
      </c>
      <c r="E7" s="127">
        <f t="shared" ref="E7:M7" si="0">E9+E61+E92+E157+E221</f>
        <v>1180395.7320000001</v>
      </c>
      <c r="F7" s="127">
        <f t="shared" si="0"/>
        <v>41289</v>
      </c>
      <c r="G7" s="127">
        <f t="shared" si="0"/>
        <v>10638.36</v>
      </c>
      <c r="H7" s="127">
        <f t="shared" si="0"/>
        <v>663969.9</v>
      </c>
      <c r="I7" s="127">
        <f t="shared" si="0"/>
        <v>712347.51900000009</v>
      </c>
      <c r="J7" s="127">
        <f t="shared" si="0"/>
        <v>358163.342</v>
      </c>
      <c r="K7" s="127">
        <f t="shared" si="0"/>
        <v>356852.29300000006</v>
      </c>
      <c r="L7" s="127">
        <f t="shared" si="0"/>
        <v>90143.599999999991</v>
      </c>
      <c r="M7" s="127">
        <f t="shared" si="0"/>
        <v>100557.56</v>
      </c>
      <c r="N7" s="128">
        <f>E7/D7*100</f>
        <v>102.32582216143673</v>
      </c>
      <c r="O7" s="126"/>
      <c r="P7" s="126"/>
      <c r="Q7" s="126"/>
      <c r="R7" s="126"/>
    </row>
    <row r="8" spans="1:18" x14ac:dyDescent="0.2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</row>
    <row r="9" spans="1:18" ht="60" customHeight="1" x14ac:dyDescent="0.25">
      <c r="A9" s="321" t="s">
        <v>93</v>
      </c>
      <c r="B9" s="29" t="s">
        <v>94</v>
      </c>
      <c r="C9" s="29" t="s">
        <v>95</v>
      </c>
      <c r="D9" s="30">
        <f t="shared" ref="D9:M9" si="1">D11+D29+D35+D38+D41+D48+D52+D55</f>
        <v>88557.9</v>
      </c>
      <c r="E9" s="30">
        <f t="shared" si="1"/>
        <v>87529.9</v>
      </c>
      <c r="F9" s="31">
        <f t="shared" si="1"/>
        <v>0</v>
      </c>
      <c r="G9" s="31">
        <f t="shared" si="1"/>
        <v>0</v>
      </c>
      <c r="H9" s="30">
        <f t="shared" si="1"/>
        <v>1291.8</v>
      </c>
      <c r="I9" s="30">
        <f t="shared" si="1"/>
        <v>1391.8</v>
      </c>
      <c r="J9" s="30">
        <f t="shared" si="1"/>
        <v>87266.099999999991</v>
      </c>
      <c r="K9" s="30">
        <f t="shared" si="1"/>
        <v>86138.1</v>
      </c>
      <c r="L9" s="31">
        <f t="shared" si="1"/>
        <v>0</v>
      </c>
      <c r="M9" s="31">
        <f t="shared" si="1"/>
        <v>0</v>
      </c>
      <c r="N9" s="30">
        <f>E9/D9*100</f>
        <v>98.839177532439223</v>
      </c>
      <c r="O9" s="130"/>
      <c r="P9" s="130"/>
      <c r="Q9" s="130"/>
      <c r="R9" s="130"/>
    </row>
    <row r="10" spans="1:18" x14ac:dyDescent="0.25">
      <c r="A10" s="359" t="s">
        <v>96</v>
      </c>
      <c r="B10" s="360"/>
      <c r="C10" s="361"/>
      <c r="D10" s="32"/>
      <c r="E10" s="86"/>
      <c r="F10" s="78"/>
      <c r="G10" s="86"/>
      <c r="H10" s="78"/>
      <c r="I10" s="86"/>
      <c r="J10" s="78"/>
      <c r="K10" s="86"/>
      <c r="L10" s="78"/>
      <c r="M10" s="86"/>
      <c r="N10" s="106"/>
      <c r="O10" s="106"/>
      <c r="P10" s="106"/>
      <c r="Q10" s="106"/>
      <c r="R10" s="106"/>
    </row>
    <row r="11" spans="1:18" ht="207" customHeight="1" x14ac:dyDescent="0.25">
      <c r="A11" s="362" t="s">
        <v>97</v>
      </c>
      <c r="B11" s="364" t="s">
        <v>98</v>
      </c>
      <c r="C11" s="367" t="s">
        <v>99</v>
      </c>
      <c r="D11" s="370">
        <f>D15+D18+D19+D20+D21</f>
        <v>47057.2</v>
      </c>
      <c r="E11" s="370">
        <f t="shared" ref="E11:M11" si="2">E15+E18+E19+E20+E21</f>
        <v>46655</v>
      </c>
      <c r="F11" s="370">
        <f t="shared" si="2"/>
        <v>0</v>
      </c>
      <c r="G11" s="370">
        <f t="shared" si="2"/>
        <v>0</v>
      </c>
      <c r="H11" s="370">
        <f t="shared" si="2"/>
        <v>151.80000000000001</v>
      </c>
      <c r="I11" s="370">
        <f t="shared" si="2"/>
        <v>151.80000000000001</v>
      </c>
      <c r="J11" s="370">
        <f t="shared" si="2"/>
        <v>46905.4</v>
      </c>
      <c r="K11" s="370">
        <f t="shared" si="2"/>
        <v>46503.199999999997</v>
      </c>
      <c r="L11" s="370">
        <f t="shared" si="2"/>
        <v>0</v>
      </c>
      <c r="M11" s="370">
        <f t="shared" si="2"/>
        <v>0</v>
      </c>
      <c r="N11" s="370">
        <f>E11/D11*100</f>
        <v>99.145295512695199</v>
      </c>
      <c r="O11" s="38" t="s">
        <v>100</v>
      </c>
      <c r="P11" s="49" t="s">
        <v>101</v>
      </c>
      <c r="Q11" s="33">
        <v>0</v>
      </c>
      <c r="R11" s="34">
        <v>1</v>
      </c>
    </row>
    <row r="12" spans="1:18" ht="78.75" x14ac:dyDescent="0.25">
      <c r="A12" s="363"/>
      <c r="B12" s="365"/>
      <c r="C12" s="368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50" t="s">
        <v>102</v>
      </c>
      <c r="P12" s="49" t="s">
        <v>103</v>
      </c>
      <c r="Q12" s="118">
        <v>7.0000000000000001E-3</v>
      </c>
      <c r="R12" s="35">
        <v>1</v>
      </c>
    </row>
    <row r="13" spans="1:18" ht="123.75" x14ac:dyDescent="0.25">
      <c r="A13" s="363"/>
      <c r="B13" s="366"/>
      <c r="C13" s="369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50" t="s">
        <v>104</v>
      </c>
      <c r="P13" s="36" t="s">
        <v>105</v>
      </c>
      <c r="Q13" s="84">
        <v>1E-3</v>
      </c>
      <c r="R13" s="83">
        <v>100</v>
      </c>
    </row>
    <row r="14" spans="1:18" x14ac:dyDescent="0.25">
      <c r="A14" s="432" t="s">
        <v>106</v>
      </c>
      <c r="B14" s="433"/>
      <c r="C14" s="434"/>
      <c r="D14" s="37"/>
      <c r="E14" s="131"/>
      <c r="F14" s="37"/>
      <c r="G14" s="131"/>
      <c r="H14" s="37"/>
      <c r="I14" s="131"/>
      <c r="J14" s="37"/>
      <c r="K14" s="131"/>
      <c r="L14" s="37"/>
      <c r="M14" s="131"/>
      <c r="N14" s="132"/>
      <c r="O14" s="132"/>
      <c r="P14" s="106"/>
      <c r="Q14" s="106"/>
      <c r="R14" s="106"/>
    </row>
    <row r="15" spans="1:18" ht="213.75" x14ac:dyDescent="0.25">
      <c r="A15" s="424" t="s">
        <v>107</v>
      </c>
      <c r="B15" s="379" t="s">
        <v>108</v>
      </c>
      <c r="C15" s="379" t="s">
        <v>99</v>
      </c>
      <c r="D15" s="427">
        <f>F15+H15+J15+L15</f>
        <v>500</v>
      </c>
      <c r="E15" s="427">
        <f>G15+I15+K15+M15</f>
        <v>585.29999999999995</v>
      </c>
      <c r="F15" s="379">
        <v>0</v>
      </c>
      <c r="G15" s="379">
        <v>0</v>
      </c>
      <c r="H15" s="379">
        <v>0</v>
      </c>
      <c r="I15" s="379">
        <v>0</v>
      </c>
      <c r="J15" s="427">
        <v>500</v>
      </c>
      <c r="K15" s="427">
        <v>585.29999999999995</v>
      </c>
      <c r="L15" s="427">
        <v>0</v>
      </c>
      <c r="M15" s="427">
        <v>0</v>
      </c>
      <c r="N15" s="440">
        <f>E15/D15*100</f>
        <v>117.05999999999999</v>
      </c>
      <c r="O15" s="46" t="s">
        <v>100</v>
      </c>
      <c r="P15" s="36" t="s">
        <v>101</v>
      </c>
      <c r="Q15" s="39">
        <v>0</v>
      </c>
      <c r="R15" s="40">
        <v>1</v>
      </c>
    </row>
    <row r="16" spans="1:18" ht="78.75" x14ac:dyDescent="0.25">
      <c r="A16" s="424"/>
      <c r="B16" s="380"/>
      <c r="C16" s="425"/>
      <c r="D16" s="428"/>
      <c r="E16" s="428"/>
      <c r="F16" s="380"/>
      <c r="G16" s="380"/>
      <c r="H16" s="380"/>
      <c r="I16" s="380"/>
      <c r="J16" s="428"/>
      <c r="K16" s="428"/>
      <c r="L16" s="428"/>
      <c r="M16" s="428"/>
      <c r="N16" s="441"/>
      <c r="O16" s="46" t="s">
        <v>102</v>
      </c>
      <c r="P16" s="36" t="s">
        <v>103</v>
      </c>
      <c r="Q16" s="39">
        <v>9.8000000000000004E-2</v>
      </c>
      <c r="R16" s="40">
        <v>1</v>
      </c>
    </row>
    <row r="17" spans="1:18" ht="123.75" x14ac:dyDescent="0.25">
      <c r="A17" s="424"/>
      <c r="B17" s="381"/>
      <c r="C17" s="426"/>
      <c r="D17" s="429"/>
      <c r="E17" s="429"/>
      <c r="F17" s="381"/>
      <c r="G17" s="381"/>
      <c r="H17" s="381"/>
      <c r="I17" s="381"/>
      <c r="J17" s="429"/>
      <c r="K17" s="429"/>
      <c r="L17" s="429"/>
      <c r="M17" s="429"/>
      <c r="N17" s="442"/>
      <c r="O17" s="50" t="s">
        <v>104</v>
      </c>
      <c r="P17" s="41" t="s">
        <v>105</v>
      </c>
      <c r="Q17" s="169">
        <v>1.4E-3</v>
      </c>
      <c r="R17" s="36">
        <v>100</v>
      </c>
    </row>
    <row r="18" spans="1:18" ht="135" x14ac:dyDescent="0.25">
      <c r="A18" s="42" t="s">
        <v>109</v>
      </c>
      <c r="B18" s="162" t="s">
        <v>110</v>
      </c>
      <c r="C18" s="43" t="s">
        <v>99</v>
      </c>
      <c r="D18" s="44">
        <f t="shared" ref="D18:E21" si="3">F18+H18+J18+L18</f>
        <v>12321</v>
      </c>
      <c r="E18" s="44">
        <f t="shared" si="3"/>
        <v>12327</v>
      </c>
      <c r="F18" s="42">
        <v>0</v>
      </c>
      <c r="G18" s="42">
        <v>0</v>
      </c>
      <c r="H18" s="42">
        <v>0</v>
      </c>
      <c r="I18" s="42">
        <v>0</v>
      </c>
      <c r="J18" s="44">
        <v>12321</v>
      </c>
      <c r="K18" s="44">
        <v>12327</v>
      </c>
      <c r="L18" s="45">
        <v>0</v>
      </c>
      <c r="M18" s="45">
        <v>0</v>
      </c>
      <c r="N18" s="46">
        <f>E18/D18*100</f>
        <v>100.04869734599464</v>
      </c>
      <c r="O18" s="50" t="s">
        <v>111</v>
      </c>
      <c r="P18" s="170" t="s">
        <v>112</v>
      </c>
      <c r="Q18" s="171" t="s">
        <v>113</v>
      </c>
      <c r="R18" s="47">
        <v>100</v>
      </c>
    </row>
    <row r="19" spans="1:18" ht="112.5" x14ac:dyDescent="0.25">
      <c r="A19" s="42" t="s">
        <v>114</v>
      </c>
      <c r="B19" s="162" t="s">
        <v>115</v>
      </c>
      <c r="C19" s="43" t="s">
        <v>99</v>
      </c>
      <c r="D19" s="44">
        <f t="shared" si="3"/>
        <v>18139</v>
      </c>
      <c r="E19" s="44">
        <f t="shared" si="3"/>
        <v>22782.9</v>
      </c>
      <c r="F19" s="42">
        <v>0</v>
      </c>
      <c r="G19" s="42">
        <v>0</v>
      </c>
      <c r="H19" s="42">
        <v>0</v>
      </c>
      <c r="I19" s="42">
        <v>0</v>
      </c>
      <c r="J19" s="48">
        <v>18139</v>
      </c>
      <c r="K19" s="48">
        <v>22782.9</v>
      </c>
      <c r="L19" s="42">
        <v>0</v>
      </c>
      <c r="M19" s="42">
        <v>0</v>
      </c>
      <c r="N19" s="46">
        <f>E19/D19*100</f>
        <v>125.60174210265176</v>
      </c>
      <c r="O19" s="50" t="s">
        <v>116</v>
      </c>
      <c r="P19" s="49" t="s">
        <v>117</v>
      </c>
      <c r="Q19" s="82">
        <v>0.02</v>
      </c>
      <c r="R19" s="83">
        <v>100</v>
      </c>
    </row>
    <row r="20" spans="1:18" ht="66.75" x14ac:dyDescent="0.25">
      <c r="A20" s="42" t="s">
        <v>118</v>
      </c>
      <c r="B20" s="162" t="s">
        <v>119</v>
      </c>
      <c r="C20" s="43" t="s">
        <v>99</v>
      </c>
      <c r="D20" s="44">
        <f t="shared" si="3"/>
        <v>8584.1</v>
      </c>
      <c r="E20" s="44">
        <f t="shared" si="3"/>
        <v>8801</v>
      </c>
      <c r="F20" s="42">
        <v>0</v>
      </c>
      <c r="G20" s="42">
        <v>0</v>
      </c>
      <c r="H20" s="42">
        <v>0</v>
      </c>
      <c r="I20" s="42">
        <v>0</v>
      </c>
      <c r="J20" s="48">
        <v>8584.1</v>
      </c>
      <c r="K20" s="48">
        <v>8801</v>
      </c>
      <c r="L20" s="42">
        <v>0</v>
      </c>
      <c r="M20" s="42">
        <v>0</v>
      </c>
      <c r="N20" s="107">
        <f>E20/D20*100</f>
        <v>102.52676459966683</v>
      </c>
      <c r="O20" s="125"/>
      <c r="P20" s="88"/>
      <c r="Q20" s="88"/>
      <c r="R20" s="88"/>
    </row>
    <row r="21" spans="1:18" ht="135" x14ac:dyDescent="0.25">
      <c r="A21" s="379" t="s">
        <v>120</v>
      </c>
      <c r="B21" s="418" t="s">
        <v>121</v>
      </c>
      <c r="C21" s="379" t="s">
        <v>99</v>
      </c>
      <c r="D21" s="421">
        <f t="shared" si="3"/>
        <v>7513.1</v>
      </c>
      <c r="E21" s="421">
        <f t="shared" si="3"/>
        <v>2158.8000000000002</v>
      </c>
      <c r="F21" s="421">
        <v>0</v>
      </c>
      <c r="G21" s="421">
        <v>0</v>
      </c>
      <c r="H21" s="421">
        <v>151.80000000000001</v>
      </c>
      <c r="I21" s="421">
        <v>151.80000000000001</v>
      </c>
      <c r="J21" s="421">
        <v>7361.3</v>
      </c>
      <c r="K21" s="421">
        <v>2007</v>
      </c>
      <c r="L21" s="421">
        <v>0</v>
      </c>
      <c r="M21" s="437">
        <v>0</v>
      </c>
      <c r="N21" s="439">
        <f>E21/D21*100</f>
        <v>28.733811609056183</v>
      </c>
      <c r="O21" s="38" t="s">
        <v>111</v>
      </c>
      <c r="P21" s="172" t="s">
        <v>112</v>
      </c>
      <c r="Q21" s="172" t="s">
        <v>112</v>
      </c>
      <c r="R21" s="49">
        <v>100</v>
      </c>
    </row>
    <row r="22" spans="1:18" ht="56.25" x14ac:dyDescent="0.25">
      <c r="A22" s="380"/>
      <c r="B22" s="419"/>
      <c r="C22" s="380"/>
      <c r="D22" s="422"/>
      <c r="E22" s="422"/>
      <c r="F22" s="422"/>
      <c r="G22" s="422"/>
      <c r="H22" s="422"/>
      <c r="I22" s="422"/>
      <c r="J22" s="422"/>
      <c r="K22" s="422"/>
      <c r="L22" s="422"/>
      <c r="M22" s="438"/>
      <c r="N22" s="438"/>
      <c r="O22" s="50" t="s">
        <v>122</v>
      </c>
      <c r="P22" s="49" t="s">
        <v>123</v>
      </c>
      <c r="Q22" s="49" t="s">
        <v>123</v>
      </c>
      <c r="R22" s="49">
        <v>100</v>
      </c>
    </row>
    <row r="23" spans="1:18" ht="123.75" x14ac:dyDescent="0.25">
      <c r="A23" s="380"/>
      <c r="B23" s="419"/>
      <c r="C23" s="380"/>
      <c r="D23" s="422"/>
      <c r="E23" s="422"/>
      <c r="F23" s="422"/>
      <c r="G23" s="422"/>
      <c r="H23" s="422"/>
      <c r="I23" s="422"/>
      <c r="J23" s="422"/>
      <c r="K23" s="422"/>
      <c r="L23" s="422"/>
      <c r="M23" s="438"/>
      <c r="N23" s="438"/>
      <c r="O23" s="50" t="s">
        <v>124</v>
      </c>
      <c r="P23" s="170" t="s">
        <v>125</v>
      </c>
      <c r="Q23" s="170" t="s">
        <v>125</v>
      </c>
      <c r="R23" s="49">
        <v>100</v>
      </c>
    </row>
    <row r="24" spans="1:18" ht="157.5" customHeight="1" x14ac:dyDescent="0.25">
      <c r="A24" s="380"/>
      <c r="B24" s="419"/>
      <c r="C24" s="380"/>
      <c r="D24" s="422"/>
      <c r="E24" s="422"/>
      <c r="F24" s="422"/>
      <c r="G24" s="422"/>
      <c r="H24" s="422"/>
      <c r="I24" s="422"/>
      <c r="J24" s="422"/>
      <c r="K24" s="422"/>
      <c r="L24" s="422"/>
      <c r="M24" s="438"/>
      <c r="N24" s="438"/>
      <c r="O24" s="173" t="s">
        <v>126</v>
      </c>
      <c r="P24" s="170" t="s">
        <v>125</v>
      </c>
      <c r="Q24" s="170" t="s">
        <v>125</v>
      </c>
      <c r="R24" s="49">
        <v>100</v>
      </c>
    </row>
    <row r="25" spans="1:18" ht="151.5" customHeight="1" x14ac:dyDescent="0.25">
      <c r="A25" s="380"/>
      <c r="B25" s="419"/>
      <c r="C25" s="380"/>
      <c r="D25" s="422"/>
      <c r="E25" s="422"/>
      <c r="F25" s="422"/>
      <c r="G25" s="422"/>
      <c r="H25" s="422"/>
      <c r="I25" s="422"/>
      <c r="J25" s="422"/>
      <c r="K25" s="422"/>
      <c r="L25" s="422"/>
      <c r="M25" s="438"/>
      <c r="N25" s="438"/>
      <c r="O25" s="173" t="s">
        <v>127</v>
      </c>
      <c r="P25" s="170" t="s">
        <v>128</v>
      </c>
      <c r="Q25" s="170" t="s">
        <v>128</v>
      </c>
      <c r="R25" s="49">
        <v>100</v>
      </c>
    </row>
    <row r="26" spans="1:18" ht="90" x14ac:dyDescent="0.25">
      <c r="A26" s="380"/>
      <c r="B26" s="419"/>
      <c r="C26" s="380"/>
      <c r="D26" s="422"/>
      <c r="E26" s="422"/>
      <c r="F26" s="422"/>
      <c r="G26" s="422"/>
      <c r="H26" s="422"/>
      <c r="I26" s="422"/>
      <c r="J26" s="422"/>
      <c r="K26" s="422"/>
      <c r="L26" s="422"/>
      <c r="M26" s="438"/>
      <c r="N26" s="438"/>
      <c r="O26" s="173" t="s">
        <v>129</v>
      </c>
      <c r="P26" s="51" t="s">
        <v>123</v>
      </c>
      <c r="Q26" s="51" t="s">
        <v>123</v>
      </c>
      <c r="R26" s="49">
        <v>100</v>
      </c>
    </row>
    <row r="27" spans="1:18" ht="191.25" x14ac:dyDescent="0.25">
      <c r="A27" s="380"/>
      <c r="B27" s="419"/>
      <c r="C27" s="380"/>
      <c r="D27" s="422"/>
      <c r="E27" s="422"/>
      <c r="F27" s="422"/>
      <c r="G27" s="422"/>
      <c r="H27" s="422"/>
      <c r="I27" s="422"/>
      <c r="J27" s="422"/>
      <c r="K27" s="422"/>
      <c r="L27" s="422"/>
      <c r="M27" s="438"/>
      <c r="N27" s="438"/>
      <c r="O27" s="174" t="s">
        <v>130</v>
      </c>
      <c r="P27" s="170" t="s">
        <v>112</v>
      </c>
      <c r="Q27" s="170" t="s">
        <v>112</v>
      </c>
      <c r="R27" s="49">
        <v>100</v>
      </c>
    </row>
    <row r="28" spans="1:18" ht="56.25" x14ac:dyDescent="0.25">
      <c r="A28" s="381"/>
      <c r="B28" s="420"/>
      <c r="C28" s="381"/>
      <c r="D28" s="423"/>
      <c r="E28" s="423"/>
      <c r="F28" s="423"/>
      <c r="G28" s="423"/>
      <c r="H28" s="423"/>
      <c r="I28" s="423"/>
      <c r="J28" s="423"/>
      <c r="K28" s="423"/>
      <c r="L28" s="423"/>
      <c r="M28" s="438"/>
      <c r="N28" s="438"/>
      <c r="O28" s="175" t="s">
        <v>131</v>
      </c>
      <c r="P28" s="52" t="s">
        <v>132</v>
      </c>
      <c r="Q28" s="35">
        <v>1</v>
      </c>
      <c r="R28" s="49">
        <v>100</v>
      </c>
    </row>
    <row r="29" spans="1:18" ht="45" x14ac:dyDescent="0.25">
      <c r="A29" s="379" t="s">
        <v>133</v>
      </c>
      <c r="B29" s="364" t="s">
        <v>134</v>
      </c>
      <c r="C29" s="449" t="s">
        <v>99</v>
      </c>
      <c r="D29" s="370">
        <f>F29+H29+J29+L29</f>
        <v>37722</v>
      </c>
      <c r="E29" s="370">
        <f>G29+I29+K29+M29</f>
        <v>37198.9</v>
      </c>
      <c r="F29" s="370">
        <v>0</v>
      </c>
      <c r="G29" s="370">
        <v>0</v>
      </c>
      <c r="H29" s="370">
        <v>742</v>
      </c>
      <c r="I29" s="370">
        <v>742</v>
      </c>
      <c r="J29" s="370">
        <v>36980</v>
      </c>
      <c r="K29" s="370">
        <v>36456.9</v>
      </c>
      <c r="L29" s="370">
        <v>0</v>
      </c>
      <c r="M29" s="370">
        <v>0</v>
      </c>
      <c r="N29" s="435">
        <f>E29/D29*100</f>
        <v>98.613276072318541</v>
      </c>
      <c r="O29" s="50" t="s">
        <v>135</v>
      </c>
      <c r="P29" s="47">
        <v>76</v>
      </c>
      <c r="Q29" s="49">
        <v>80</v>
      </c>
      <c r="R29" s="60">
        <f t="shared" ref="R29:R40" si="4">Q29/P29*100</f>
        <v>105.26315789473684</v>
      </c>
    </row>
    <row r="30" spans="1:18" ht="22.5" x14ac:dyDescent="0.25">
      <c r="A30" s="380"/>
      <c r="B30" s="447"/>
      <c r="C30" s="450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50" t="s">
        <v>136</v>
      </c>
      <c r="P30" s="47">
        <v>547</v>
      </c>
      <c r="Q30" s="49">
        <v>550</v>
      </c>
      <c r="R30" s="272">
        <f t="shared" si="4"/>
        <v>100.54844606946985</v>
      </c>
    </row>
    <row r="31" spans="1:18" ht="33.75" x14ac:dyDescent="0.25">
      <c r="A31" s="380"/>
      <c r="B31" s="447"/>
      <c r="C31" s="450"/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50" t="s">
        <v>373</v>
      </c>
      <c r="P31" s="47">
        <v>14</v>
      </c>
      <c r="Q31" s="49">
        <v>14</v>
      </c>
      <c r="R31" s="53">
        <f t="shared" si="4"/>
        <v>100</v>
      </c>
    </row>
    <row r="32" spans="1:18" ht="33.75" x14ac:dyDescent="0.25">
      <c r="A32" s="380"/>
      <c r="B32" s="447"/>
      <c r="C32" s="450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50" t="s">
        <v>372</v>
      </c>
      <c r="P32" s="47">
        <v>18</v>
      </c>
      <c r="Q32" s="49">
        <v>18</v>
      </c>
      <c r="R32" s="53">
        <f t="shared" si="4"/>
        <v>100</v>
      </c>
    </row>
    <row r="33" spans="1:18" ht="22.5" x14ac:dyDescent="0.25">
      <c r="A33" s="380"/>
      <c r="B33" s="447"/>
      <c r="C33" s="450"/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50" t="s">
        <v>137</v>
      </c>
      <c r="P33" s="47">
        <v>1143</v>
      </c>
      <c r="Q33" s="49">
        <v>1143</v>
      </c>
      <c r="R33" s="53">
        <f t="shared" si="4"/>
        <v>100</v>
      </c>
    </row>
    <row r="34" spans="1:18" ht="45" x14ac:dyDescent="0.25">
      <c r="A34" s="381"/>
      <c r="B34" s="448"/>
      <c r="C34" s="451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50" t="s">
        <v>138</v>
      </c>
      <c r="P34" s="47">
        <v>190</v>
      </c>
      <c r="Q34" s="49">
        <v>191</v>
      </c>
      <c r="R34" s="53">
        <f t="shared" si="4"/>
        <v>100.52631578947368</v>
      </c>
    </row>
    <row r="35" spans="1:18" ht="99.75" customHeight="1" x14ac:dyDescent="0.25">
      <c r="A35" s="42" t="s">
        <v>139</v>
      </c>
      <c r="B35" s="95" t="s">
        <v>140</v>
      </c>
      <c r="C35" s="54" t="s">
        <v>99</v>
      </c>
      <c r="D35" s="252">
        <f t="shared" ref="D35:E38" si="5">F35+H35+J35+L35</f>
        <v>310</v>
      </c>
      <c r="E35" s="252">
        <f t="shared" si="5"/>
        <v>312.89999999999998</v>
      </c>
      <c r="F35" s="252">
        <v>0</v>
      </c>
      <c r="G35" s="252">
        <v>0</v>
      </c>
      <c r="H35" s="252">
        <v>0</v>
      </c>
      <c r="I35" s="252">
        <v>0</v>
      </c>
      <c r="J35" s="252">
        <v>310</v>
      </c>
      <c r="K35" s="252">
        <v>312.89999999999998</v>
      </c>
      <c r="L35" s="252">
        <v>0</v>
      </c>
      <c r="M35" s="252">
        <v>0</v>
      </c>
      <c r="N35" s="252">
        <f>E35/D35*100</f>
        <v>100.93548387096773</v>
      </c>
      <c r="O35" s="50" t="s">
        <v>374</v>
      </c>
      <c r="P35" s="49">
        <v>43200</v>
      </c>
      <c r="Q35" s="49">
        <v>43210</v>
      </c>
      <c r="R35" s="53">
        <f t="shared" si="4"/>
        <v>100.02314814814814</v>
      </c>
    </row>
    <row r="36" spans="1:18" ht="45" x14ac:dyDescent="0.25">
      <c r="A36" s="379" t="s">
        <v>141</v>
      </c>
      <c r="B36" s="385" t="s">
        <v>142</v>
      </c>
      <c r="C36" s="273" t="s">
        <v>99</v>
      </c>
      <c r="D36" s="253">
        <f t="shared" si="5"/>
        <v>0</v>
      </c>
      <c r="E36" s="274">
        <f t="shared" si="5"/>
        <v>0</v>
      </c>
      <c r="F36" s="253">
        <v>0</v>
      </c>
      <c r="G36" s="274">
        <v>0</v>
      </c>
      <c r="H36" s="253">
        <v>0</v>
      </c>
      <c r="I36" s="274">
        <v>0</v>
      </c>
      <c r="J36" s="253">
        <v>0</v>
      </c>
      <c r="K36" s="274">
        <v>0</v>
      </c>
      <c r="L36" s="253">
        <v>0</v>
      </c>
      <c r="M36" s="274">
        <v>0</v>
      </c>
      <c r="N36" s="253" t="e">
        <f>E36/D36*100</f>
        <v>#DIV/0!</v>
      </c>
      <c r="O36" s="173" t="s">
        <v>457</v>
      </c>
      <c r="P36" s="57">
        <v>14</v>
      </c>
      <c r="Q36" s="57">
        <v>14</v>
      </c>
      <c r="R36" s="53">
        <f t="shared" si="4"/>
        <v>100</v>
      </c>
    </row>
    <row r="37" spans="1:18" ht="281.25" x14ac:dyDescent="0.25">
      <c r="A37" s="381"/>
      <c r="B37" s="387"/>
      <c r="C37" s="275"/>
      <c r="D37" s="254"/>
      <c r="E37" s="276"/>
      <c r="F37" s="254"/>
      <c r="G37" s="276"/>
      <c r="H37" s="254"/>
      <c r="I37" s="276"/>
      <c r="J37" s="254"/>
      <c r="K37" s="276"/>
      <c r="L37" s="254"/>
      <c r="M37" s="276"/>
      <c r="N37" s="254"/>
      <c r="O37" s="173" t="s">
        <v>143</v>
      </c>
      <c r="P37" s="57">
        <v>1</v>
      </c>
      <c r="Q37" s="57">
        <v>1</v>
      </c>
      <c r="R37" s="53">
        <f t="shared" si="4"/>
        <v>100</v>
      </c>
    </row>
    <row r="38" spans="1:18" ht="135" x14ac:dyDescent="0.25">
      <c r="A38" s="424" t="s">
        <v>144</v>
      </c>
      <c r="B38" s="364" t="s">
        <v>145</v>
      </c>
      <c r="C38" s="446" t="s">
        <v>99</v>
      </c>
      <c r="D38" s="435">
        <f t="shared" si="5"/>
        <v>1497</v>
      </c>
      <c r="E38" s="435">
        <f t="shared" si="5"/>
        <v>1307.5</v>
      </c>
      <c r="F38" s="435">
        <v>0</v>
      </c>
      <c r="G38" s="435">
        <v>0</v>
      </c>
      <c r="H38" s="435">
        <v>0</v>
      </c>
      <c r="I38" s="435">
        <v>0</v>
      </c>
      <c r="J38" s="435">
        <v>1497</v>
      </c>
      <c r="K38" s="435">
        <v>1307.5</v>
      </c>
      <c r="L38" s="435">
        <v>0</v>
      </c>
      <c r="M38" s="435">
        <v>0</v>
      </c>
      <c r="N38" s="435">
        <f>E38/D38*100</f>
        <v>87.341349365397463</v>
      </c>
      <c r="O38" s="177" t="s">
        <v>146</v>
      </c>
      <c r="P38" s="51">
        <v>100</v>
      </c>
      <c r="Q38" s="52">
        <v>100</v>
      </c>
      <c r="R38" s="53">
        <f t="shared" si="4"/>
        <v>100</v>
      </c>
    </row>
    <row r="39" spans="1:18" ht="67.5" x14ac:dyDescent="0.25">
      <c r="A39" s="424"/>
      <c r="B39" s="445"/>
      <c r="C39" s="446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178" t="s">
        <v>147</v>
      </c>
      <c r="P39" s="49">
        <v>100</v>
      </c>
      <c r="Q39" s="49">
        <v>100</v>
      </c>
      <c r="R39" s="53">
        <f t="shared" si="4"/>
        <v>100</v>
      </c>
    </row>
    <row r="40" spans="1:18" ht="146.25" x14ac:dyDescent="0.25">
      <c r="A40" s="444"/>
      <c r="B40" s="366"/>
      <c r="C40" s="371"/>
      <c r="D40" s="443"/>
      <c r="E40" s="443"/>
      <c r="F40" s="436"/>
      <c r="G40" s="436"/>
      <c r="H40" s="436"/>
      <c r="I40" s="436"/>
      <c r="J40" s="443"/>
      <c r="K40" s="443"/>
      <c r="L40" s="443"/>
      <c r="M40" s="443"/>
      <c r="N40" s="443"/>
      <c r="O40" s="179" t="s">
        <v>148</v>
      </c>
      <c r="P40" s="51">
        <v>100</v>
      </c>
      <c r="Q40" s="52">
        <v>100</v>
      </c>
      <c r="R40" s="53">
        <f t="shared" si="4"/>
        <v>100</v>
      </c>
    </row>
    <row r="41" spans="1:18" ht="110.25" customHeight="1" x14ac:dyDescent="0.25">
      <c r="A41" s="42" t="s">
        <v>149</v>
      </c>
      <c r="B41" s="164" t="s">
        <v>150</v>
      </c>
      <c r="C41" s="58" t="s">
        <v>99</v>
      </c>
      <c r="D41" s="55">
        <f>D43+D44+D45+D46+D47</f>
        <v>1503.7</v>
      </c>
      <c r="E41" s="55">
        <f t="shared" ref="E41:M41" si="6">E43+E44+E45+E46+E47</f>
        <v>1537.6</v>
      </c>
      <c r="F41" s="55">
        <f t="shared" si="6"/>
        <v>0</v>
      </c>
      <c r="G41" s="55">
        <f t="shared" si="6"/>
        <v>0</v>
      </c>
      <c r="H41" s="55">
        <v>0</v>
      </c>
      <c r="I41" s="55">
        <f>I43+I44+I45+I46+I47</f>
        <v>100</v>
      </c>
      <c r="J41" s="55">
        <f>J43+J44+J45+J46+J47</f>
        <v>1503.7</v>
      </c>
      <c r="K41" s="55">
        <f t="shared" si="6"/>
        <v>1437.6</v>
      </c>
      <c r="L41" s="55">
        <f t="shared" si="6"/>
        <v>0</v>
      </c>
      <c r="M41" s="55">
        <f t="shared" si="6"/>
        <v>0</v>
      </c>
      <c r="N41" s="55">
        <f>E41/D41*100</f>
        <v>102.25443905034248</v>
      </c>
      <c r="O41" s="46"/>
      <c r="P41" s="52"/>
      <c r="Q41" s="52"/>
      <c r="R41" s="52"/>
    </row>
    <row r="42" spans="1:18" x14ac:dyDescent="0.25">
      <c r="A42" s="388" t="s">
        <v>106</v>
      </c>
      <c r="B42" s="388"/>
      <c r="C42" s="38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86"/>
      <c r="Q42" s="86"/>
      <c r="R42" s="86"/>
    </row>
    <row r="43" spans="1:18" ht="78" x14ac:dyDescent="0.25">
      <c r="A43" s="46" t="s">
        <v>151</v>
      </c>
      <c r="B43" s="50" t="s">
        <v>152</v>
      </c>
      <c r="C43" s="42" t="s">
        <v>99</v>
      </c>
      <c r="D43" s="59">
        <f>F43+H43+J43+L43</f>
        <v>0</v>
      </c>
      <c r="E43" s="59">
        <f>SUM(G43+I43+K43+M43)</f>
        <v>100</v>
      </c>
      <c r="F43" s="59">
        <v>0</v>
      </c>
      <c r="G43" s="59">
        <v>0</v>
      </c>
      <c r="H43" s="59">
        <v>0</v>
      </c>
      <c r="I43" s="59">
        <v>100</v>
      </c>
      <c r="J43" s="59">
        <v>0</v>
      </c>
      <c r="K43" s="59">
        <v>0</v>
      </c>
      <c r="L43" s="59">
        <v>0</v>
      </c>
      <c r="M43" s="59">
        <v>0</v>
      </c>
      <c r="N43" s="59" t="e">
        <f>E43/D43*100</f>
        <v>#DIV/0!</v>
      </c>
      <c r="O43" s="180" t="s">
        <v>375</v>
      </c>
      <c r="P43" s="49">
        <v>45.5</v>
      </c>
      <c r="Q43" s="53">
        <v>45</v>
      </c>
      <c r="R43" s="53">
        <f t="shared" ref="R43:R47" si="7">Q43/P43*100</f>
        <v>98.901098901098905</v>
      </c>
    </row>
    <row r="44" spans="1:18" ht="190.5" x14ac:dyDescent="0.25">
      <c r="A44" s="42" t="s">
        <v>153</v>
      </c>
      <c r="B44" s="162" t="s">
        <v>154</v>
      </c>
      <c r="C44" s="43" t="s">
        <v>99</v>
      </c>
      <c r="D44" s="59">
        <f>F44+H44+J44+L44</f>
        <v>1483.7</v>
      </c>
      <c r="E44" s="59">
        <f>G44+I44+K44+M44</f>
        <v>1422.6</v>
      </c>
      <c r="F44" s="59">
        <v>0</v>
      </c>
      <c r="G44" s="59">
        <v>0</v>
      </c>
      <c r="H44" s="59">
        <v>0</v>
      </c>
      <c r="I44" s="59">
        <v>0</v>
      </c>
      <c r="J44" s="59">
        <v>1483.7</v>
      </c>
      <c r="K44" s="59">
        <v>1422.6</v>
      </c>
      <c r="L44" s="59">
        <v>0</v>
      </c>
      <c r="M44" s="59">
        <v>0</v>
      </c>
      <c r="N44" s="59">
        <f>E44/D44*100</f>
        <v>95.881916829547748</v>
      </c>
      <c r="O44" s="50" t="s">
        <v>376</v>
      </c>
      <c r="P44" s="49">
        <v>50</v>
      </c>
      <c r="Q44" s="53">
        <v>80</v>
      </c>
      <c r="R44" s="53">
        <f t="shared" si="7"/>
        <v>160</v>
      </c>
    </row>
    <row r="45" spans="1:18" ht="78" x14ac:dyDescent="0.25">
      <c r="A45" s="42" t="s">
        <v>155</v>
      </c>
      <c r="B45" s="162" t="s">
        <v>156</v>
      </c>
      <c r="C45" s="43" t="s">
        <v>99</v>
      </c>
      <c r="D45" s="59">
        <f>F45+H45+J45+L45</f>
        <v>20</v>
      </c>
      <c r="E45" s="59">
        <f>G45+I45+K45+M45</f>
        <v>1.5</v>
      </c>
      <c r="F45" s="59">
        <v>0</v>
      </c>
      <c r="G45" s="59">
        <v>0</v>
      </c>
      <c r="H45" s="59">
        <v>0</v>
      </c>
      <c r="I45" s="59">
        <v>0</v>
      </c>
      <c r="J45" s="59">
        <v>20</v>
      </c>
      <c r="K45" s="59">
        <v>1.5</v>
      </c>
      <c r="L45" s="59">
        <v>0</v>
      </c>
      <c r="M45" s="59">
        <v>0</v>
      </c>
      <c r="N45" s="59">
        <f>E45/D45*100</f>
        <v>7.5</v>
      </c>
      <c r="O45" s="50" t="s">
        <v>157</v>
      </c>
      <c r="P45" s="49">
        <v>9.9</v>
      </c>
      <c r="Q45" s="49">
        <v>6</v>
      </c>
      <c r="R45" s="53">
        <f t="shared" si="7"/>
        <v>60.606060606060609</v>
      </c>
    </row>
    <row r="46" spans="1:18" ht="123" x14ac:dyDescent="0.25">
      <c r="A46" s="42" t="s">
        <v>158</v>
      </c>
      <c r="B46" s="162" t="s">
        <v>159</v>
      </c>
      <c r="C46" s="43" t="s">
        <v>99</v>
      </c>
      <c r="D46" s="59">
        <f>F46+H46+J46+L46</f>
        <v>0</v>
      </c>
      <c r="E46" s="59">
        <f>G46+I46+K46+M46</f>
        <v>13.5</v>
      </c>
      <c r="F46" s="59">
        <v>0</v>
      </c>
      <c r="G46" s="59">
        <v>0</v>
      </c>
      <c r="H46" s="59">
        <v>0</v>
      </c>
      <c r="I46" s="59">
        <v>0</v>
      </c>
      <c r="J46" s="61">
        <v>0</v>
      </c>
      <c r="K46" s="61">
        <v>13.5</v>
      </c>
      <c r="L46" s="59">
        <v>0</v>
      </c>
      <c r="M46" s="59">
        <v>0</v>
      </c>
      <c r="N46" s="133"/>
      <c r="O46" s="50" t="s">
        <v>160</v>
      </c>
      <c r="P46" s="49">
        <v>7</v>
      </c>
      <c r="Q46" s="49">
        <v>7</v>
      </c>
      <c r="R46" s="53">
        <f t="shared" si="7"/>
        <v>100</v>
      </c>
    </row>
    <row r="47" spans="1:18" ht="22.5" x14ac:dyDescent="0.25">
      <c r="A47" s="42" t="s">
        <v>161</v>
      </c>
      <c r="B47" s="162" t="s">
        <v>162</v>
      </c>
      <c r="C47" s="43" t="s">
        <v>99</v>
      </c>
      <c r="D47" s="59">
        <f>F47+H47+J47+L47</f>
        <v>0</v>
      </c>
      <c r="E47" s="59">
        <f>G47+I47+K47+M47</f>
        <v>0</v>
      </c>
      <c r="F47" s="133">
        <v>0</v>
      </c>
      <c r="G47" s="133">
        <v>0</v>
      </c>
      <c r="H47" s="133">
        <v>0</v>
      </c>
      <c r="I47" s="133">
        <v>0</v>
      </c>
      <c r="J47" s="61">
        <v>0</v>
      </c>
      <c r="K47" s="61">
        <v>0</v>
      </c>
      <c r="L47" s="133">
        <v>0</v>
      </c>
      <c r="M47" s="133">
        <v>0</v>
      </c>
      <c r="N47" s="133"/>
      <c r="O47" s="50" t="s">
        <v>163</v>
      </c>
      <c r="P47" s="49">
        <v>88</v>
      </c>
      <c r="Q47" s="49">
        <v>90</v>
      </c>
      <c r="R47" s="53">
        <f t="shared" si="7"/>
        <v>102.27272727272727</v>
      </c>
    </row>
    <row r="48" spans="1:18" ht="73.5" x14ac:dyDescent="0.25">
      <c r="A48" s="42" t="s">
        <v>164</v>
      </c>
      <c r="B48" s="95" t="s">
        <v>165</v>
      </c>
      <c r="C48" s="54" t="s">
        <v>99</v>
      </c>
      <c r="D48" s="63">
        <f>D50+D51</f>
        <v>50</v>
      </c>
      <c r="E48" s="63">
        <f t="shared" ref="E48:M48" si="8">E50+E51</f>
        <v>0</v>
      </c>
      <c r="F48" s="63">
        <f t="shared" si="8"/>
        <v>0</v>
      </c>
      <c r="G48" s="63">
        <f t="shared" si="8"/>
        <v>0</v>
      </c>
      <c r="H48" s="63">
        <f t="shared" si="8"/>
        <v>0</v>
      </c>
      <c r="I48" s="63">
        <f t="shared" si="8"/>
        <v>0</v>
      </c>
      <c r="J48" s="63">
        <f t="shared" si="8"/>
        <v>50</v>
      </c>
      <c r="K48" s="63">
        <f t="shared" si="8"/>
        <v>0</v>
      </c>
      <c r="L48" s="63">
        <f t="shared" si="8"/>
        <v>0</v>
      </c>
      <c r="M48" s="63">
        <f t="shared" si="8"/>
        <v>0</v>
      </c>
      <c r="N48" s="64">
        <f>E48/D48*100</f>
        <v>0</v>
      </c>
      <c r="O48" s="132"/>
      <c r="P48" s="106"/>
      <c r="Q48" s="106"/>
      <c r="R48" s="106"/>
    </row>
    <row r="49" spans="1:18" x14ac:dyDescent="0.25">
      <c r="A49" s="388" t="s">
        <v>106</v>
      </c>
      <c r="B49" s="388"/>
      <c r="C49" s="388"/>
      <c r="D49" s="65"/>
      <c r="E49" s="65"/>
      <c r="F49" s="66"/>
      <c r="G49" s="66"/>
      <c r="H49" s="66"/>
      <c r="I49" s="66"/>
      <c r="J49" s="66"/>
      <c r="K49" s="66"/>
      <c r="L49" s="66"/>
      <c r="M49" s="66"/>
      <c r="N49" s="37"/>
      <c r="O49" s="37"/>
      <c r="P49" s="32"/>
      <c r="Q49" s="32"/>
      <c r="R49" s="106"/>
    </row>
    <row r="50" spans="1:18" ht="78.75" x14ac:dyDescent="0.25">
      <c r="A50" s="42" t="s">
        <v>166</v>
      </c>
      <c r="B50" s="162" t="s">
        <v>167</v>
      </c>
      <c r="C50" s="43" t="s">
        <v>99</v>
      </c>
      <c r="D50" s="59">
        <f>F50+H50+J50+L50</f>
        <v>50</v>
      </c>
      <c r="E50" s="59">
        <f>G50+I50+K50+M50</f>
        <v>0</v>
      </c>
      <c r="F50" s="59">
        <v>0</v>
      </c>
      <c r="G50" s="59">
        <v>0</v>
      </c>
      <c r="H50" s="59">
        <v>0</v>
      </c>
      <c r="I50" s="59">
        <v>0</v>
      </c>
      <c r="J50" s="59">
        <v>50</v>
      </c>
      <c r="K50" s="59">
        <v>0</v>
      </c>
      <c r="L50" s="59">
        <v>0</v>
      </c>
      <c r="M50" s="59">
        <v>0</v>
      </c>
      <c r="N50" s="59"/>
      <c r="O50" s="50" t="s">
        <v>168</v>
      </c>
      <c r="P50" s="78"/>
      <c r="Q50" s="78"/>
      <c r="R50" s="83"/>
    </row>
    <row r="51" spans="1:18" ht="90" x14ac:dyDescent="0.25">
      <c r="A51" s="42" t="s">
        <v>169</v>
      </c>
      <c r="B51" s="162" t="s">
        <v>170</v>
      </c>
      <c r="C51" s="43" t="s">
        <v>99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/>
      <c r="O51" s="176" t="s">
        <v>171</v>
      </c>
      <c r="P51" s="86"/>
      <c r="Q51" s="86"/>
      <c r="R51" s="86"/>
    </row>
    <row r="52" spans="1:18" ht="63" x14ac:dyDescent="0.25">
      <c r="A52" s="42" t="s">
        <v>172</v>
      </c>
      <c r="B52" s="164" t="s">
        <v>173</v>
      </c>
      <c r="C52" s="54" t="s">
        <v>99</v>
      </c>
      <c r="D52" s="55">
        <f>D53</f>
        <v>408</v>
      </c>
      <c r="E52" s="55">
        <f t="shared" ref="E52:M52" si="9">E53</f>
        <v>508</v>
      </c>
      <c r="F52" s="55">
        <f t="shared" si="9"/>
        <v>0</v>
      </c>
      <c r="G52" s="55">
        <f t="shared" si="9"/>
        <v>0</v>
      </c>
      <c r="H52" s="55">
        <f t="shared" si="9"/>
        <v>398</v>
      </c>
      <c r="I52" s="55">
        <f t="shared" si="9"/>
        <v>398</v>
      </c>
      <c r="J52" s="55">
        <f t="shared" si="9"/>
        <v>10</v>
      </c>
      <c r="K52" s="55">
        <f t="shared" si="9"/>
        <v>110</v>
      </c>
      <c r="L52" s="55">
        <f t="shared" si="9"/>
        <v>0</v>
      </c>
      <c r="M52" s="55">
        <f t="shared" si="9"/>
        <v>0</v>
      </c>
      <c r="N52" s="55">
        <f>E52/D52*100</f>
        <v>124.50980392156863</v>
      </c>
      <c r="O52" s="67"/>
      <c r="P52" s="52"/>
      <c r="Q52" s="52"/>
      <c r="R52" s="52"/>
    </row>
    <row r="53" spans="1:18" ht="78.75" x14ac:dyDescent="0.25">
      <c r="A53" s="379" t="s">
        <v>174</v>
      </c>
      <c r="B53" s="389" t="s">
        <v>175</v>
      </c>
      <c r="C53" s="379" t="s">
        <v>99</v>
      </c>
      <c r="D53" s="391">
        <f>F53+H53+J53+L53</f>
        <v>408</v>
      </c>
      <c r="E53" s="391">
        <f>G53+I53+K53+M53</f>
        <v>508</v>
      </c>
      <c r="F53" s="391">
        <v>0</v>
      </c>
      <c r="G53" s="391">
        <v>0</v>
      </c>
      <c r="H53" s="391">
        <v>398</v>
      </c>
      <c r="I53" s="391">
        <v>398</v>
      </c>
      <c r="J53" s="391">
        <v>10</v>
      </c>
      <c r="K53" s="391">
        <v>110</v>
      </c>
      <c r="L53" s="391">
        <v>0</v>
      </c>
      <c r="M53" s="391">
        <v>0</v>
      </c>
      <c r="N53" s="391">
        <f>E53/D53*100</f>
        <v>124.50980392156863</v>
      </c>
      <c r="O53" s="50" t="s">
        <v>176</v>
      </c>
      <c r="P53" s="49">
        <v>498</v>
      </c>
      <c r="Q53" s="49">
        <v>498</v>
      </c>
      <c r="R53" s="60">
        <f>Q53/P53*100</f>
        <v>100</v>
      </c>
    </row>
    <row r="54" spans="1:18" ht="56.25" x14ac:dyDescent="0.25">
      <c r="A54" s="381"/>
      <c r="B54" s="390"/>
      <c r="C54" s="381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176" t="s">
        <v>177</v>
      </c>
      <c r="P54" s="57">
        <v>8</v>
      </c>
      <c r="Q54" s="57">
        <v>2</v>
      </c>
      <c r="R54" s="60">
        <f>Q54/P54*100</f>
        <v>25</v>
      </c>
    </row>
    <row r="55" spans="1:18" ht="42" x14ac:dyDescent="0.25">
      <c r="A55" s="42" t="s">
        <v>178</v>
      </c>
      <c r="B55" s="165" t="s">
        <v>179</v>
      </c>
      <c r="C55" s="54" t="s">
        <v>99</v>
      </c>
      <c r="D55" s="55">
        <f>F55+H55+J55+L55</f>
        <v>10</v>
      </c>
      <c r="E55" s="55">
        <f>G55+I55+K55+M55</f>
        <v>10</v>
      </c>
      <c r="F55" s="55">
        <v>0</v>
      </c>
      <c r="G55" s="55">
        <v>0</v>
      </c>
      <c r="H55" s="55">
        <v>0</v>
      </c>
      <c r="I55" s="55">
        <v>0</v>
      </c>
      <c r="J55" s="55">
        <v>10</v>
      </c>
      <c r="K55" s="55">
        <v>10</v>
      </c>
      <c r="L55" s="55">
        <v>0</v>
      </c>
      <c r="M55" s="55">
        <v>0</v>
      </c>
      <c r="N55" s="55">
        <f>E55/D55*100</f>
        <v>100</v>
      </c>
      <c r="O55" s="67"/>
      <c r="P55" s="57"/>
      <c r="Q55" s="57"/>
      <c r="R55" s="57"/>
    </row>
    <row r="56" spans="1:18" ht="66.75" customHeight="1" x14ac:dyDescent="0.25">
      <c r="A56" s="42"/>
      <c r="B56" s="166" t="s">
        <v>180</v>
      </c>
      <c r="C56" s="4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181" t="s">
        <v>181</v>
      </c>
      <c r="P56" s="57">
        <v>0.25</v>
      </c>
      <c r="Q56" s="57">
        <v>0</v>
      </c>
      <c r="R56" s="60">
        <f>Q56/P56*100</f>
        <v>0</v>
      </c>
    </row>
    <row r="57" spans="1:18" ht="63" x14ac:dyDescent="0.25">
      <c r="A57" s="42"/>
      <c r="B57" s="167" t="s">
        <v>182</v>
      </c>
      <c r="C57" s="43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182" t="s">
        <v>183</v>
      </c>
      <c r="P57" s="57">
        <v>3</v>
      </c>
      <c r="Q57" s="57">
        <v>0</v>
      </c>
      <c r="R57" s="60">
        <f>Q57/P57*100</f>
        <v>0</v>
      </c>
    </row>
    <row r="58" spans="1:18" ht="45" x14ac:dyDescent="0.25">
      <c r="A58" s="42"/>
      <c r="B58" s="168" t="s">
        <v>184</v>
      </c>
      <c r="C58" s="43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182" t="s">
        <v>185</v>
      </c>
      <c r="P58" s="57">
        <v>0.12</v>
      </c>
      <c r="Q58" s="57">
        <v>0</v>
      </c>
      <c r="R58" s="60">
        <f>Q58/P58*100</f>
        <v>0</v>
      </c>
    </row>
    <row r="59" spans="1:18" ht="36" customHeight="1" x14ac:dyDescent="0.25">
      <c r="A59" s="42"/>
      <c r="B59" s="168" t="s">
        <v>186</v>
      </c>
      <c r="C59" s="43"/>
      <c r="D59" s="68"/>
      <c r="E59" s="68"/>
      <c r="F59" s="135"/>
      <c r="G59" s="135"/>
      <c r="H59" s="68"/>
      <c r="I59" s="68"/>
      <c r="J59" s="68"/>
      <c r="K59" s="68"/>
      <c r="L59" s="135"/>
      <c r="M59" s="135"/>
      <c r="N59" s="69"/>
      <c r="O59" s="70"/>
      <c r="P59" s="57"/>
      <c r="Q59" s="57"/>
      <c r="R59" s="57"/>
    </row>
    <row r="60" spans="1:18" ht="59.25" customHeight="1" x14ac:dyDescent="0.25">
      <c r="A60" s="42"/>
      <c r="B60" s="168" t="s">
        <v>187</v>
      </c>
      <c r="C60" s="43"/>
      <c r="D60" s="68"/>
      <c r="E60" s="68"/>
      <c r="F60" s="135"/>
      <c r="G60" s="136"/>
      <c r="H60" s="68"/>
      <c r="I60" s="68"/>
      <c r="J60" s="68"/>
      <c r="K60" s="68"/>
      <c r="L60" s="135"/>
      <c r="M60" s="135"/>
      <c r="N60" s="69"/>
      <c r="O60" s="70"/>
      <c r="P60" s="57"/>
      <c r="Q60" s="57"/>
      <c r="R60" s="57"/>
    </row>
    <row r="61" spans="1:18" ht="56.25" x14ac:dyDescent="0.25">
      <c r="A61" s="452" t="s">
        <v>188</v>
      </c>
      <c r="B61" s="452" t="s">
        <v>189</v>
      </c>
      <c r="C61" s="454" t="s">
        <v>99</v>
      </c>
      <c r="D61" s="455">
        <f t="shared" ref="D61:M61" si="10">D68+D86</f>
        <v>91767</v>
      </c>
      <c r="E61" s="455">
        <f t="shared" si="10"/>
        <v>91245</v>
      </c>
      <c r="F61" s="455">
        <f t="shared" si="10"/>
        <v>123</v>
      </c>
      <c r="G61" s="455">
        <f>G68+G86</f>
        <v>123</v>
      </c>
      <c r="H61" s="455">
        <f t="shared" si="10"/>
        <v>9173</v>
      </c>
      <c r="I61" s="455">
        <f t="shared" si="10"/>
        <v>9173</v>
      </c>
      <c r="J61" s="455">
        <f t="shared" si="10"/>
        <v>82471</v>
      </c>
      <c r="K61" s="455">
        <f t="shared" si="10"/>
        <v>81949</v>
      </c>
      <c r="L61" s="458">
        <f t="shared" si="10"/>
        <v>0</v>
      </c>
      <c r="M61" s="458">
        <f t="shared" si="10"/>
        <v>0</v>
      </c>
      <c r="N61" s="461">
        <f>E61/D61*100</f>
        <v>99.431168066952168</v>
      </c>
      <c r="O61" s="197" t="s">
        <v>190</v>
      </c>
      <c r="P61" s="71" t="s">
        <v>378</v>
      </c>
      <c r="Q61" s="71" t="s">
        <v>378</v>
      </c>
      <c r="R61" s="71">
        <v>1.071</v>
      </c>
    </row>
    <row r="62" spans="1:18" ht="67.5" x14ac:dyDescent="0.25">
      <c r="A62" s="453"/>
      <c r="B62" s="453"/>
      <c r="C62" s="453"/>
      <c r="D62" s="456"/>
      <c r="E62" s="456"/>
      <c r="F62" s="456"/>
      <c r="G62" s="456"/>
      <c r="H62" s="456"/>
      <c r="I62" s="456"/>
      <c r="J62" s="456"/>
      <c r="K62" s="456"/>
      <c r="L62" s="459"/>
      <c r="M62" s="459"/>
      <c r="N62" s="462"/>
      <c r="O62" s="198" t="s">
        <v>191</v>
      </c>
      <c r="P62" s="71" t="s">
        <v>192</v>
      </c>
      <c r="Q62" s="73" t="s">
        <v>381</v>
      </c>
      <c r="R62" s="71">
        <v>0.219</v>
      </c>
    </row>
    <row r="63" spans="1:18" ht="56.25" x14ac:dyDescent="0.25">
      <c r="A63" s="453"/>
      <c r="B63" s="453"/>
      <c r="C63" s="453"/>
      <c r="D63" s="456"/>
      <c r="E63" s="456"/>
      <c r="F63" s="456"/>
      <c r="G63" s="456"/>
      <c r="H63" s="456"/>
      <c r="I63" s="456"/>
      <c r="J63" s="456"/>
      <c r="K63" s="456"/>
      <c r="L63" s="459"/>
      <c r="M63" s="459"/>
      <c r="N63" s="462"/>
      <c r="O63" s="198" t="s">
        <v>193</v>
      </c>
      <c r="P63" s="74">
        <v>241</v>
      </c>
      <c r="Q63" s="74">
        <v>244</v>
      </c>
      <c r="R63" s="71">
        <v>1.012</v>
      </c>
    </row>
    <row r="64" spans="1:18" ht="33.75" x14ac:dyDescent="0.25">
      <c r="A64" s="453"/>
      <c r="B64" s="453"/>
      <c r="C64" s="453"/>
      <c r="D64" s="456"/>
      <c r="E64" s="456"/>
      <c r="F64" s="456"/>
      <c r="G64" s="456"/>
      <c r="H64" s="456"/>
      <c r="I64" s="456"/>
      <c r="J64" s="456"/>
      <c r="K64" s="456"/>
      <c r="L64" s="459"/>
      <c r="M64" s="459"/>
      <c r="N64" s="462"/>
      <c r="O64" s="198" t="s">
        <v>194</v>
      </c>
      <c r="P64" s="75" t="s">
        <v>195</v>
      </c>
      <c r="Q64" s="75" t="s">
        <v>195</v>
      </c>
      <c r="R64" s="75">
        <v>1</v>
      </c>
    </row>
    <row r="65" spans="1:18" ht="56.25" x14ac:dyDescent="0.25">
      <c r="A65" s="453"/>
      <c r="B65" s="453"/>
      <c r="C65" s="453"/>
      <c r="D65" s="456"/>
      <c r="E65" s="456"/>
      <c r="F65" s="456"/>
      <c r="G65" s="456"/>
      <c r="H65" s="456"/>
      <c r="I65" s="456"/>
      <c r="J65" s="456"/>
      <c r="K65" s="456"/>
      <c r="L65" s="459"/>
      <c r="M65" s="459"/>
      <c r="N65" s="462"/>
      <c r="O65" s="199" t="s">
        <v>196</v>
      </c>
      <c r="P65" s="76">
        <v>510</v>
      </c>
      <c r="Q65" s="76">
        <v>548</v>
      </c>
      <c r="R65" s="75">
        <v>1.07</v>
      </c>
    </row>
    <row r="66" spans="1:18" ht="45" x14ac:dyDescent="0.25">
      <c r="A66" s="453"/>
      <c r="B66" s="453"/>
      <c r="C66" s="453"/>
      <c r="D66" s="457"/>
      <c r="E66" s="457"/>
      <c r="F66" s="457"/>
      <c r="G66" s="457"/>
      <c r="H66" s="457"/>
      <c r="I66" s="457"/>
      <c r="J66" s="457"/>
      <c r="K66" s="457"/>
      <c r="L66" s="460"/>
      <c r="M66" s="460"/>
      <c r="N66" s="457"/>
      <c r="O66" s="199" t="s">
        <v>197</v>
      </c>
      <c r="P66" s="71">
        <v>0.156</v>
      </c>
      <c r="Q66" s="71">
        <v>0.157</v>
      </c>
      <c r="R66" s="75">
        <v>1.01</v>
      </c>
    </row>
    <row r="67" spans="1:18" x14ac:dyDescent="0.25">
      <c r="A67" s="463" t="s">
        <v>96</v>
      </c>
      <c r="B67" s="463"/>
      <c r="C67" s="463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90"/>
      <c r="Q67" s="90"/>
      <c r="R67" s="90"/>
    </row>
    <row r="68" spans="1:18" x14ac:dyDescent="0.25">
      <c r="A68" s="464" t="s">
        <v>198</v>
      </c>
      <c r="B68" s="411" t="s">
        <v>199</v>
      </c>
      <c r="C68" s="449" t="s">
        <v>99</v>
      </c>
      <c r="D68" s="370">
        <f t="shared" ref="D68:M68" si="11">D72+D73+D74+D76+D80+D83+D84+D85</f>
        <v>75293</v>
      </c>
      <c r="E68" s="370">
        <f t="shared" si="11"/>
        <v>75021</v>
      </c>
      <c r="F68" s="370">
        <f>F72+F73+F74+F76+F80+F83+F84+F85</f>
        <v>123</v>
      </c>
      <c r="G68" s="370">
        <f>G72+G73+G74+G76+G80+G83+G84+G85</f>
        <v>123</v>
      </c>
      <c r="H68" s="370">
        <f t="shared" si="11"/>
        <v>9108</v>
      </c>
      <c r="I68" s="370">
        <f t="shared" si="11"/>
        <v>9108</v>
      </c>
      <c r="J68" s="370">
        <f>J72+J73+J74+J76+J80+J83+J84+J85</f>
        <v>66062</v>
      </c>
      <c r="K68" s="370">
        <f t="shared" si="11"/>
        <v>65790</v>
      </c>
      <c r="L68" s="467">
        <f t="shared" si="11"/>
        <v>0</v>
      </c>
      <c r="M68" s="467">
        <f t="shared" si="11"/>
        <v>0</v>
      </c>
      <c r="N68" s="467">
        <f>E68/D68*100</f>
        <v>99.638744637615716</v>
      </c>
      <c r="O68" s="421"/>
      <c r="P68" s="472"/>
      <c r="Q68" s="472"/>
      <c r="R68" s="473"/>
    </row>
    <row r="69" spans="1:18" x14ac:dyDescent="0.25">
      <c r="A69" s="465"/>
      <c r="B69" s="371"/>
      <c r="C69" s="371"/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468"/>
      <c r="O69" s="470"/>
      <c r="P69" s="371"/>
      <c r="Q69" s="371"/>
      <c r="R69" s="371"/>
    </row>
    <row r="70" spans="1:18" ht="71.25" customHeight="1" x14ac:dyDescent="0.25">
      <c r="A70" s="466"/>
      <c r="B70" s="372"/>
      <c r="C70" s="372"/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469"/>
      <c r="O70" s="471"/>
      <c r="P70" s="372"/>
      <c r="Q70" s="372"/>
      <c r="R70" s="372"/>
    </row>
    <row r="71" spans="1:18" x14ac:dyDescent="0.25">
      <c r="A71" s="432" t="s">
        <v>106</v>
      </c>
      <c r="B71" s="433"/>
      <c r="C71" s="434"/>
      <c r="D71" s="138"/>
      <c r="E71" s="125"/>
      <c r="F71" s="125"/>
      <c r="G71" s="125"/>
      <c r="H71" s="125"/>
      <c r="I71" s="125"/>
      <c r="J71" s="125"/>
      <c r="K71" s="125"/>
      <c r="L71" s="125"/>
      <c r="M71" s="125"/>
      <c r="N71" s="46"/>
      <c r="O71" s="46"/>
      <c r="P71" s="52"/>
      <c r="Q71" s="52"/>
      <c r="R71" s="52"/>
    </row>
    <row r="72" spans="1:18" ht="44.25" x14ac:dyDescent="0.25">
      <c r="A72" s="58" t="s">
        <v>200</v>
      </c>
      <c r="B72" s="193" t="s">
        <v>201</v>
      </c>
      <c r="C72" s="54" t="s">
        <v>99</v>
      </c>
      <c r="D72" s="77">
        <f t="shared" ref="D72:E74" si="12">F72+H72+J72+L72</f>
        <v>0</v>
      </c>
      <c r="E72" s="55">
        <f t="shared" si="12"/>
        <v>0</v>
      </c>
      <c r="F72" s="78">
        <v>0</v>
      </c>
      <c r="G72" s="78">
        <v>0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56">
        <v>0</v>
      </c>
      <c r="O72" s="115"/>
      <c r="P72" s="139"/>
      <c r="Q72" s="139"/>
      <c r="R72" s="139"/>
    </row>
    <row r="73" spans="1:18" ht="44.25" x14ac:dyDescent="0.25">
      <c r="A73" s="58" t="s">
        <v>202</v>
      </c>
      <c r="B73" s="194" t="s">
        <v>203</v>
      </c>
      <c r="C73" s="58" t="s">
        <v>99</v>
      </c>
      <c r="D73" s="55">
        <f t="shared" si="12"/>
        <v>675</v>
      </c>
      <c r="E73" s="55">
        <f t="shared" si="12"/>
        <v>675</v>
      </c>
      <c r="F73" s="78">
        <v>0</v>
      </c>
      <c r="G73" s="78">
        <v>0</v>
      </c>
      <c r="H73" s="78">
        <v>0</v>
      </c>
      <c r="I73" s="78">
        <v>0</v>
      </c>
      <c r="J73" s="78">
        <v>675</v>
      </c>
      <c r="K73" s="78">
        <v>675</v>
      </c>
      <c r="L73" s="78">
        <v>0</v>
      </c>
      <c r="M73" s="78">
        <v>0</v>
      </c>
      <c r="N73" s="79">
        <f>E73/D73*100</f>
        <v>100</v>
      </c>
      <c r="O73" s="46"/>
      <c r="P73" s="52"/>
      <c r="Q73" s="52"/>
      <c r="R73" s="52"/>
    </row>
    <row r="74" spans="1:18" ht="56.25" x14ac:dyDescent="0.25">
      <c r="A74" s="487" t="s">
        <v>204</v>
      </c>
      <c r="B74" s="488" t="s">
        <v>205</v>
      </c>
      <c r="C74" s="449" t="s">
        <v>377</v>
      </c>
      <c r="D74" s="370">
        <f t="shared" si="12"/>
        <v>57051</v>
      </c>
      <c r="E74" s="370">
        <f t="shared" si="12"/>
        <v>56868</v>
      </c>
      <c r="F74" s="430">
        <v>0</v>
      </c>
      <c r="G74" s="430">
        <v>0</v>
      </c>
      <c r="H74" s="430">
        <v>9010</v>
      </c>
      <c r="I74" s="430">
        <v>9010</v>
      </c>
      <c r="J74" s="430">
        <v>48041</v>
      </c>
      <c r="K74" s="430">
        <v>47858</v>
      </c>
      <c r="L74" s="430">
        <v>0</v>
      </c>
      <c r="M74" s="430">
        <v>0</v>
      </c>
      <c r="N74" s="476">
        <f>E74/D74*100</f>
        <v>99.679234369248576</v>
      </c>
      <c r="O74" s="192" t="s">
        <v>190</v>
      </c>
      <c r="P74" s="80">
        <v>3219.44</v>
      </c>
      <c r="Q74" s="80">
        <v>3143.89</v>
      </c>
      <c r="R74" s="60">
        <f>Q74/P74*100</f>
        <v>97.653318589568372</v>
      </c>
    </row>
    <row r="75" spans="1:18" ht="45" x14ac:dyDescent="0.25">
      <c r="A75" s="487"/>
      <c r="B75" s="489"/>
      <c r="C75" s="451"/>
      <c r="D75" s="431"/>
      <c r="E75" s="431"/>
      <c r="F75" s="431"/>
      <c r="G75" s="431"/>
      <c r="H75" s="431"/>
      <c r="I75" s="431"/>
      <c r="J75" s="431"/>
      <c r="K75" s="431"/>
      <c r="L75" s="431"/>
      <c r="M75" s="431"/>
      <c r="N75" s="480"/>
      <c r="O75" s="192" t="s">
        <v>206</v>
      </c>
      <c r="P75" s="82">
        <v>0.88</v>
      </c>
      <c r="Q75" s="82">
        <v>0.88</v>
      </c>
      <c r="R75" s="60">
        <f>Q75/P75*100</f>
        <v>100</v>
      </c>
    </row>
    <row r="76" spans="1:18" ht="45" x14ac:dyDescent="0.25">
      <c r="A76" s="481" t="s">
        <v>207</v>
      </c>
      <c r="B76" s="483" t="s">
        <v>208</v>
      </c>
      <c r="C76" s="379" t="s">
        <v>377</v>
      </c>
      <c r="D76" s="370">
        <f>F76+H76+J76+L76</f>
        <v>12729</v>
      </c>
      <c r="E76" s="370">
        <f>G76+I76+K76+M76</f>
        <v>12722</v>
      </c>
      <c r="F76" s="430">
        <v>123</v>
      </c>
      <c r="G76" s="430">
        <v>123</v>
      </c>
      <c r="H76" s="430">
        <v>98</v>
      </c>
      <c r="I76" s="430">
        <v>98</v>
      </c>
      <c r="J76" s="430">
        <v>12508</v>
      </c>
      <c r="K76" s="430">
        <v>12501</v>
      </c>
      <c r="L76" s="430">
        <v>0</v>
      </c>
      <c r="M76" s="430">
        <v>0</v>
      </c>
      <c r="N76" s="476">
        <f>E76/D76*100</f>
        <v>99.945007463272844</v>
      </c>
      <c r="O76" s="192" t="s">
        <v>209</v>
      </c>
      <c r="P76" s="84">
        <v>0.11</v>
      </c>
      <c r="Q76" s="84">
        <v>0.12</v>
      </c>
      <c r="R76" s="60">
        <f t="shared" ref="R76:R82" si="13">Q76/P76*100</f>
        <v>109.09090909090908</v>
      </c>
    </row>
    <row r="77" spans="1:18" ht="45" x14ac:dyDescent="0.25">
      <c r="A77" s="481"/>
      <c r="B77" s="484"/>
      <c r="C77" s="425"/>
      <c r="D77" s="435"/>
      <c r="E77" s="435"/>
      <c r="F77" s="474"/>
      <c r="G77" s="474"/>
      <c r="H77" s="474"/>
      <c r="I77" s="474"/>
      <c r="J77" s="474"/>
      <c r="K77" s="474"/>
      <c r="L77" s="474"/>
      <c r="M77" s="474"/>
      <c r="N77" s="477"/>
      <c r="O77" s="192" t="s">
        <v>210</v>
      </c>
      <c r="P77" s="83">
        <v>2700</v>
      </c>
      <c r="Q77" s="83">
        <v>4650</v>
      </c>
      <c r="R77" s="60">
        <f t="shared" si="13"/>
        <v>172.22222222222223</v>
      </c>
    </row>
    <row r="78" spans="1:18" ht="45" x14ac:dyDescent="0.25">
      <c r="A78" s="482"/>
      <c r="B78" s="485"/>
      <c r="C78" s="425"/>
      <c r="D78" s="475"/>
      <c r="E78" s="475"/>
      <c r="F78" s="475"/>
      <c r="G78" s="475"/>
      <c r="H78" s="475"/>
      <c r="I78" s="475"/>
      <c r="J78" s="475"/>
      <c r="K78" s="475"/>
      <c r="L78" s="475"/>
      <c r="M78" s="475"/>
      <c r="N78" s="478"/>
      <c r="O78" s="192" t="s">
        <v>458</v>
      </c>
      <c r="P78" s="83">
        <v>17366</v>
      </c>
      <c r="Q78" s="83">
        <v>17077</v>
      </c>
      <c r="R78" s="60">
        <f t="shared" si="13"/>
        <v>98.335828630657602</v>
      </c>
    </row>
    <row r="79" spans="1:18" ht="22.5" x14ac:dyDescent="0.25">
      <c r="A79" s="482"/>
      <c r="B79" s="486"/>
      <c r="C79" s="426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479"/>
      <c r="O79" s="192" t="s">
        <v>459</v>
      </c>
      <c r="P79" s="83">
        <v>179087</v>
      </c>
      <c r="Q79" s="83">
        <v>176688</v>
      </c>
      <c r="R79" s="60">
        <f t="shared" si="13"/>
        <v>98.660427613394603</v>
      </c>
    </row>
    <row r="80" spans="1:18" ht="67.5" x14ac:dyDescent="0.25">
      <c r="A80" s="481" t="s">
        <v>211</v>
      </c>
      <c r="B80" s="483" t="s">
        <v>212</v>
      </c>
      <c r="C80" s="379" t="s">
        <v>377</v>
      </c>
      <c r="D80" s="370">
        <f>F80+H80+J80+L80</f>
        <v>4838</v>
      </c>
      <c r="E80" s="370">
        <f>G80+I80+K80+M80</f>
        <v>4756</v>
      </c>
      <c r="F80" s="430">
        <v>0</v>
      </c>
      <c r="G80" s="430">
        <v>0</v>
      </c>
      <c r="H80" s="430">
        <v>0</v>
      </c>
      <c r="I80" s="430">
        <v>0</v>
      </c>
      <c r="J80" s="430">
        <v>4838</v>
      </c>
      <c r="K80" s="430">
        <v>4756</v>
      </c>
      <c r="L80" s="430">
        <v>0</v>
      </c>
      <c r="M80" s="430">
        <v>0</v>
      </c>
      <c r="N80" s="476">
        <f>E80/D80*100</f>
        <v>98.305084745762713</v>
      </c>
      <c r="O80" s="170" t="s">
        <v>379</v>
      </c>
      <c r="P80" s="83">
        <v>4595</v>
      </c>
      <c r="Q80" s="83">
        <v>5700</v>
      </c>
      <c r="R80" s="60">
        <f t="shared" si="13"/>
        <v>124.04787812840044</v>
      </c>
    </row>
    <row r="81" spans="1:18" ht="56.25" x14ac:dyDescent="0.25">
      <c r="A81" s="481"/>
      <c r="B81" s="484"/>
      <c r="C81" s="380"/>
      <c r="D81" s="435"/>
      <c r="E81" s="435"/>
      <c r="F81" s="474"/>
      <c r="G81" s="474"/>
      <c r="H81" s="474"/>
      <c r="I81" s="474"/>
      <c r="J81" s="474"/>
      <c r="K81" s="474"/>
      <c r="L81" s="474"/>
      <c r="M81" s="474"/>
      <c r="N81" s="477"/>
      <c r="O81" s="170" t="s">
        <v>193</v>
      </c>
      <c r="P81" s="83">
        <v>244</v>
      </c>
      <c r="Q81" s="83">
        <v>280</v>
      </c>
      <c r="R81" s="60">
        <f t="shared" si="13"/>
        <v>114.75409836065573</v>
      </c>
    </row>
    <row r="82" spans="1:18" ht="33.75" x14ac:dyDescent="0.25">
      <c r="A82" s="481"/>
      <c r="B82" s="494"/>
      <c r="C82" s="381"/>
      <c r="D82" s="436"/>
      <c r="E82" s="436"/>
      <c r="F82" s="490"/>
      <c r="G82" s="490"/>
      <c r="H82" s="490"/>
      <c r="I82" s="490"/>
      <c r="J82" s="490"/>
      <c r="K82" s="490"/>
      <c r="L82" s="490"/>
      <c r="M82" s="490"/>
      <c r="N82" s="480"/>
      <c r="O82" s="170" t="s">
        <v>194</v>
      </c>
      <c r="P82" s="82">
        <v>0.01</v>
      </c>
      <c r="Q82" s="82">
        <v>0.01</v>
      </c>
      <c r="R82" s="60">
        <f t="shared" si="13"/>
        <v>100</v>
      </c>
    </row>
    <row r="83" spans="1:18" ht="55.5" x14ac:dyDescent="0.25">
      <c r="A83" s="116" t="s">
        <v>213</v>
      </c>
      <c r="B83" s="163" t="s">
        <v>214</v>
      </c>
      <c r="C83" s="158" t="s">
        <v>377</v>
      </c>
      <c r="D83" s="63">
        <f>F83+H83+J83+L83</f>
        <v>0</v>
      </c>
      <c r="E83" s="63">
        <f>G83+I83+K83+M83</f>
        <v>0</v>
      </c>
      <c r="F83" s="85">
        <v>0</v>
      </c>
      <c r="G83" s="85">
        <v>0</v>
      </c>
      <c r="H83" s="85">
        <v>0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79" t="e">
        <f>E83/D83*100</f>
        <v>#DIV/0!</v>
      </c>
      <c r="O83" s="140"/>
      <c r="P83" s="140"/>
      <c r="Q83" s="140"/>
      <c r="R83" s="141"/>
    </row>
    <row r="84" spans="1:18" ht="56.25" customHeight="1" x14ac:dyDescent="0.25">
      <c r="A84" s="42" t="s">
        <v>215</v>
      </c>
      <c r="B84" s="195" t="s">
        <v>216</v>
      </c>
      <c r="C84" s="159" t="s">
        <v>99</v>
      </c>
      <c r="D84" s="55">
        <v>0</v>
      </c>
      <c r="E84" s="55">
        <v>0</v>
      </c>
      <c r="F84" s="85">
        <v>0</v>
      </c>
      <c r="G84" s="85">
        <v>0</v>
      </c>
      <c r="H84" s="85">
        <v>0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79" t="e">
        <f t="shared" ref="N84:N85" si="14">E84/D84*100</f>
        <v>#DIV/0!</v>
      </c>
      <c r="O84" s="46"/>
      <c r="P84" s="59"/>
      <c r="Q84" s="59"/>
      <c r="R84" s="87"/>
    </row>
    <row r="85" spans="1:18" ht="153" customHeight="1" x14ac:dyDescent="0.25">
      <c r="A85" s="42" t="s">
        <v>217</v>
      </c>
      <c r="B85" s="196" t="s">
        <v>218</v>
      </c>
      <c r="C85" s="42" t="s">
        <v>99</v>
      </c>
      <c r="D85" s="55">
        <f>F85+H85+J85+L85</f>
        <v>0</v>
      </c>
      <c r="E85" s="55">
        <f>G85+I85+K85+M85</f>
        <v>0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79" t="e">
        <f t="shared" si="14"/>
        <v>#DIV/0!</v>
      </c>
      <c r="O85" s="52"/>
      <c r="P85" s="88"/>
      <c r="Q85" s="88"/>
      <c r="R85" s="88"/>
    </row>
    <row r="86" spans="1:18" x14ac:dyDescent="0.25">
      <c r="A86" s="424" t="s">
        <v>219</v>
      </c>
      <c r="B86" s="491" t="s">
        <v>220</v>
      </c>
      <c r="C86" s="362" t="s">
        <v>99</v>
      </c>
      <c r="D86" s="370">
        <f>F86+H86+J86+L86</f>
        <v>16474</v>
      </c>
      <c r="E86" s="370">
        <f>G86+I86+K86+M86</f>
        <v>16224</v>
      </c>
      <c r="F86" s="467">
        <f t="shared" ref="F86:M86" si="15">F89+F91</f>
        <v>0</v>
      </c>
      <c r="G86" s="467">
        <f t="shared" si="15"/>
        <v>0</v>
      </c>
      <c r="H86" s="467">
        <f t="shared" si="15"/>
        <v>65</v>
      </c>
      <c r="I86" s="467">
        <f t="shared" si="15"/>
        <v>65</v>
      </c>
      <c r="J86" s="370">
        <f t="shared" si="15"/>
        <v>16409</v>
      </c>
      <c r="K86" s="370">
        <f t="shared" si="15"/>
        <v>16159</v>
      </c>
      <c r="L86" s="467">
        <f t="shared" si="15"/>
        <v>0</v>
      </c>
      <c r="M86" s="467">
        <f t="shared" si="15"/>
        <v>0</v>
      </c>
      <c r="N86" s="467">
        <f>E86/D86*100</f>
        <v>98.482457205293201</v>
      </c>
      <c r="O86" s="495"/>
      <c r="P86" s="497"/>
      <c r="Q86" s="497"/>
      <c r="R86" s="498"/>
    </row>
    <row r="87" spans="1:18" ht="83.25" customHeight="1" x14ac:dyDescent="0.25">
      <c r="A87" s="482"/>
      <c r="B87" s="492"/>
      <c r="C87" s="492"/>
      <c r="D87" s="451"/>
      <c r="E87" s="436"/>
      <c r="F87" s="493"/>
      <c r="G87" s="493"/>
      <c r="H87" s="493"/>
      <c r="I87" s="493"/>
      <c r="J87" s="436"/>
      <c r="K87" s="436"/>
      <c r="L87" s="493"/>
      <c r="M87" s="493"/>
      <c r="N87" s="493"/>
      <c r="O87" s="496"/>
      <c r="P87" s="372"/>
      <c r="Q87" s="372"/>
      <c r="R87" s="499"/>
    </row>
    <row r="88" spans="1:18" x14ac:dyDescent="0.25">
      <c r="A88" s="388" t="s">
        <v>106</v>
      </c>
      <c r="B88" s="388"/>
      <c r="C88" s="388"/>
      <c r="D88" s="138"/>
      <c r="E88" s="69"/>
      <c r="F88" s="69"/>
      <c r="G88" s="69"/>
      <c r="H88" s="69"/>
      <c r="I88" s="69"/>
      <c r="J88" s="69"/>
      <c r="K88" s="69"/>
      <c r="L88" s="69"/>
      <c r="M88" s="69"/>
      <c r="N88" s="142"/>
      <c r="O88" s="89"/>
      <c r="P88" s="89"/>
      <c r="Q88" s="89"/>
      <c r="R88" s="89"/>
    </row>
    <row r="89" spans="1:18" ht="59.25" customHeight="1" x14ac:dyDescent="0.25">
      <c r="A89" s="379" t="s">
        <v>221</v>
      </c>
      <c r="B89" s="418" t="s">
        <v>222</v>
      </c>
      <c r="C89" s="379" t="s">
        <v>99</v>
      </c>
      <c r="D89" s="512">
        <v>0</v>
      </c>
      <c r="E89" s="495">
        <v>0</v>
      </c>
      <c r="F89" s="495">
        <v>0</v>
      </c>
      <c r="G89" s="495">
        <v>0</v>
      </c>
      <c r="H89" s="495">
        <v>0</v>
      </c>
      <c r="I89" s="495">
        <v>0</v>
      </c>
      <c r="J89" s="495">
        <v>0</v>
      </c>
      <c r="K89" s="495">
        <v>0</v>
      </c>
      <c r="L89" s="495">
        <v>0</v>
      </c>
      <c r="M89" s="495">
        <v>0</v>
      </c>
      <c r="N89" s="551">
        <v>0</v>
      </c>
      <c r="O89" s="170" t="s">
        <v>223</v>
      </c>
      <c r="P89" s="52">
        <v>510</v>
      </c>
      <c r="Q89" s="52">
        <v>550</v>
      </c>
      <c r="R89" s="60">
        <f t="shared" ref="R89:R90" si="16">Q89/P89*100</f>
        <v>107.84313725490196</v>
      </c>
    </row>
    <row r="90" spans="1:18" ht="45" x14ac:dyDescent="0.25">
      <c r="A90" s="381"/>
      <c r="B90" s="420"/>
      <c r="C90" s="381"/>
      <c r="D90" s="513"/>
      <c r="E90" s="496"/>
      <c r="F90" s="496"/>
      <c r="G90" s="496"/>
      <c r="H90" s="496"/>
      <c r="I90" s="496"/>
      <c r="J90" s="496"/>
      <c r="K90" s="496"/>
      <c r="L90" s="496"/>
      <c r="M90" s="496"/>
      <c r="N90" s="552"/>
      <c r="O90" s="170" t="s">
        <v>226</v>
      </c>
      <c r="P90" s="80">
        <v>0.157</v>
      </c>
      <c r="Q90" s="80">
        <v>0.153</v>
      </c>
      <c r="R90" s="60">
        <f t="shared" si="16"/>
        <v>97.452229299363054</v>
      </c>
    </row>
    <row r="91" spans="1:18" ht="55.5" x14ac:dyDescent="0.25">
      <c r="A91" s="42" t="s">
        <v>224</v>
      </c>
      <c r="B91" s="163" t="s">
        <v>225</v>
      </c>
      <c r="C91" s="158" t="s">
        <v>380</v>
      </c>
      <c r="D91" s="55">
        <f>F91+H91+J91+L91</f>
        <v>16474</v>
      </c>
      <c r="E91" s="78">
        <f>G91+I91+K91+M91</f>
        <v>16224</v>
      </c>
      <c r="F91" s="78">
        <v>0</v>
      </c>
      <c r="G91" s="78">
        <v>0</v>
      </c>
      <c r="H91" s="78">
        <v>65</v>
      </c>
      <c r="I91" s="78">
        <v>65</v>
      </c>
      <c r="J91" s="78">
        <v>16409</v>
      </c>
      <c r="K91" s="78">
        <v>16159</v>
      </c>
      <c r="L91" s="78">
        <v>0</v>
      </c>
      <c r="M91" s="78">
        <v>0</v>
      </c>
      <c r="N91" s="83">
        <f>E91/D91*100</f>
        <v>98.482457205293201</v>
      </c>
      <c r="O91" s="170"/>
      <c r="P91" s="80"/>
      <c r="Q91" s="80"/>
      <c r="R91" s="82"/>
    </row>
    <row r="92" spans="1:18" x14ac:dyDescent="0.25">
      <c r="A92" s="500" t="s">
        <v>227</v>
      </c>
      <c r="B92" s="500" t="s">
        <v>228</v>
      </c>
      <c r="C92" s="503" t="s">
        <v>99</v>
      </c>
      <c r="D92" s="506">
        <f>D96+D139+D149</f>
        <v>742871.1</v>
      </c>
      <c r="E92" s="506">
        <f>E96+E139+E149</f>
        <v>742871.1</v>
      </c>
      <c r="F92" s="506">
        <f t="shared" ref="F92:G92" si="17">F96+F139</f>
        <v>165.5</v>
      </c>
      <c r="G92" s="506">
        <f t="shared" si="17"/>
        <v>165.5</v>
      </c>
      <c r="H92" s="506">
        <f>H96+H139+H149</f>
        <v>539053.5</v>
      </c>
      <c r="I92" s="506">
        <f t="shared" ref="I92:M92" si="18">I96+I139+I149</f>
        <v>539053.5</v>
      </c>
      <c r="J92" s="506">
        <f t="shared" si="18"/>
        <v>155120.70000000001</v>
      </c>
      <c r="K92" s="506">
        <f t="shared" si="18"/>
        <v>155120.70000000001</v>
      </c>
      <c r="L92" s="506">
        <f t="shared" si="18"/>
        <v>48531.4</v>
      </c>
      <c r="M92" s="506">
        <f t="shared" si="18"/>
        <v>48531.4</v>
      </c>
      <c r="N92" s="455">
        <f>E92/D92*100</f>
        <v>100</v>
      </c>
      <c r="O92" s="515" t="s">
        <v>401</v>
      </c>
      <c r="P92" s="509">
        <v>100</v>
      </c>
      <c r="Q92" s="509">
        <v>100</v>
      </c>
      <c r="R92" s="509">
        <v>100</v>
      </c>
    </row>
    <row r="93" spans="1:18" x14ac:dyDescent="0.25">
      <c r="A93" s="501"/>
      <c r="B93" s="501"/>
      <c r="C93" s="504"/>
      <c r="D93" s="507"/>
      <c r="E93" s="507"/>
      <c r="F93" s="507"/>
      <c r="G93" s="507"/>
      <c r="H93" s="507"/>
      <c r="I93" s="507"/>
      <c r="J93" s="507"/>
      <c r="K93" s="507"/>
      <c r="L93" s="507"/>
      <c r="M93" s="507"/>
      <c r="N93" s="456"/>
      <c r="O93" s="516"/>
      <c r="P93" s="510"/>
      <c r="Q93" s="510"/>
      <c r="R93" s="510"/>
    </row>
    <row r="94" spans="1:18" ht="63" customHeight="1" x14ac:dyDescent="0.25">
      <c r="A94" s="502"/>
      <c r="B94" s="502"/>
      <c r="C94" s="505"/>
      <c r="D94" s="508"/>
      <c r="E94" s="508"/>
      <c r="F94" s="508"/>
      <c r="G94" s="508"/>
      <c r="H94" s="508"/>
      <c r="I94" s="508"/>
      <c r="J94" s="508"/>
      <c r="K94" s="508"/>
      <c r="L94" s="508"/>
      <c r="M94" s="508"/>
      <c r="N94" s="514"/>
      <c r="O94" s="517"/>
      <c r="P94" s="511"/>
      <c r="Q94" s="511"/>
      <c r="R94" s="511"/>
    </row>
    <row r="95" spans="1:18" x14ac:dyDescent="0.25">
      <c r="A95" s="463" t="s">
        <v>96</v>
      </c>
      <c r="B95" s="463"/>
      <c r="C95" s="463"/>
      <c r="D95" s="143"/>
      <c r="E95" s="139"/>
      <c r="F95" s="139"/>
      <c r="G95" s="86"/>
      <c r="H95" s="86"/>
      <c r="I95" s="55"/>
      <c r="J95" s="55"/>
      <c r="K95" s="55"/>
      <c r="L95" s="55"/>
      <c r="M95" s="86"/>
      <c r="N95" s="55"/>
      <c r="O95" s="55"/>
      <c r="P95" s="55"/>
      <c r="Q95" s="55"/>
      <c r="R95" s="55"/>
    </row>
    <row r="96" spans="1:18" ht="78.75" x14ac:dyDescent="0.25">
      <c r="A96" s="58" t="s">
        <v>229</v>
      </c>
      <c r="B96" s="62" t="s">
        <v>230</v>
      </c>
      <c r="C96" s="54" t="s">
        <v>99</v>
      </c>
      <c r="D96" s="96">
        <f>F96+H96+J96+L96</f>
        <v>643263.79999999993</v>
      </c>
      <c r="E96" s="96">
        <f>G96+I96+K96+M96</f>
        <v>643263.79999999993</v>
      </c>
      <c r="F96" s="96">
        <f t="shared" ref="F96:G96" si="19">F98+F109+F128</f>
        <v>0</v>
      </c>
      <c r="G96" s="96">
        <f t="shared" si="19"/>
        <v>0</v>
      </c>
      <c r="H96" s="96">
        <f>H98+H109+H128+H138</f>
        <v>506990.89999999997</v>
      </c>
      <c r="I96" s="96">
        <f t="shared" ref="I96:M96" si="20">I98+I109+I128+I138</f>
        <v>506990.89999999997</v>
      </c>
      <c r="J96" s="96">
        <f t="shared" si="20"/>
        <v>103441</v>
      </c>
      <c r="K96" s="96">
        <f t="shared" si="20"/>
        <v>103441</v>
      </c>
      <c r="L96" s="96">
        <f t="shared" si="20"/>
        <v>32831.9</v>
      </c>
      <c r="M96" s="96">
        <f t="shared" si="20"/>
        <v>32831.9</v>
      </c>
      <c r="N96" s="156">
        <f>E96/D96*100</f>
        <v>100</v>
      </c>
      <c r="O96" s="205" t="s">
        <v>231</v>
      </c>
      <c r="P96" s="51">
        <v>556</v>
      </c>
      <c r="Q96" s="51">
        <v>556</v>
      </c>
      <c r="R96" s="51">
        <v>100</v>
      </c>
    </row>
    <row r="97" spans="1:18" x14ac:dyDescent="0.25">
      <c r="A97" s="563" t="s">
        <v>106</v>
      </c>
      <c r="B97" s="564"/>
      <c r="C97" s="565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125"/>
      <c r="P97" s="125"/>
      <c r="Q97" s="125"/>
      <c r="R97" s="125"/>
    </row>
    <row r="98" spans="1:18" ht="33" x14ac:dyDescent="0.25">
      <c r="A98" s="58" t="s">
        <v>232</v>
      </c>
      <c r="B98" s="193" t="s">
        <v>233</v>
      </c>
      <c r="C98" s="54" t="s">
        <v>99</v>
      </c>
      <c r="D98" s="96">
        <f>D100+D101+D102+D103+D104+D105+D106+D107+D108</f>
        <v>110369.4</v>
      </c>
      <c r="E98" s="96">
        <f t="shared" ref="E98:M98" si="21">E100+E101+E102+E103+E104+E105+E106+E107+E108</f>
        <v>110369.4</v>
      </c>
      <c r="F98" s="91">
        <f t="shared" si="21"/>
        <v>0</v>
      </c>
      <c r="G98" s="91">
        <f t="shared" si="21"/>
        <v>0</v>
      </c>
      <c r="H98" s="91">
        <f>H100+H101+H102+H103+H104+H105+H106+H107+H108</f>
        <v>58711.4</v>
      </c>
      <c r="I98" s="91">
        <f t="shared" si="21"/>
        <v>58711.4</v>
      </c>
      <c r="J98" s="91">
        <f t="shared" si="21"/>
        <v>37440.400000000001</v>
      </c>
      <c r="K98" s="91">
        <f t="shared" si="21"/>
        <v>37440.400000000001</v>
      </c>
      <c r="L98" s="91">
        <f t="shared" si="21"/>
        <v>14217.6</v>
      </c>
      <c r="M98" s="91">
        <f t="shared" si="21"/>
        <v>14217.6</v>
      </c>
      <c r="N98" s="78">
        <f>E98/D98*100</f>
        <v>100</v>
      </c>
      <c r="O98" s="46"/>
      <c r="P98" s="46"/>
      <c r="Q98" s="46"/>
      <c r="R98" s="46"/>
    </row>
    <row r="99" spans="1:18" x14ac:dyDescent="0.25">
      <c r="A99" s="362" t="s">
        <v>234</v>
      </c>
      <c r="B99" s="492"/>
      <c r="C99" s="492"/>
      <c r="D99" s="144"/>
      <c r="E99" s="145"/>
      <c r="F99" s="52"/>
      <c r="G99" s="52"/>
      <c r="H99" s="52"/>
      <c r="I99" s="52"/>
      <c r="J99" s="52"/>
      <c r="K99" s="52"/>
      <c r="L99" s="52"/>
      <c r="M99" s="52"/>
      <c r="N99" s="52"/>
      <c r="O99" s="46"/>
      <c r="P99" s="46"/>
      <c r="Q99" s="46"/>
      <c r="R99" s="46"/>
    </row>
    <row r="100" spans="1:18" ht="68.25" customHeight="1" x14ac:dyDescent="0.25">
      <c r="A100" s="58" t="s">
        <v>235</v>
      </c>
      <c r="B100" s="193" t="s">
        <v>236</v>
      </c>
      <c r="C100" s="54" t="s">
        <v>99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156">
        <v>0</v>
      </c>
      <c r="O100" s="46"/>
      <c r="P100" s="46"/>
      <c r="Q100" s="46"/>
      <c r="R100" s="46"/>
    </row>
    <row r="101" spans="1:18" ht="56.25" x14ac:dyDescent="0.25">
      <c r="A101" s="58" t="s">
        <v>237</v>
      </c>
      <c r="B101" s="193" t="s">
        <v>238</v>
      </c>
      <c r="C101" s="54" t="s">
        <v>99</v>
      </c>
      <c r="D101" s="91">
        <f t="shared" ref="D101:E106" si="22">F101+H101+J101+L101</f>
        <v>21</v>
      </c>
      <c r="E101" s="91">
        <f t="shared" si="22"/>
        <v>21</v>
      </c>
      <c r="F101" s="91">
        <v>0</v>
      </c>
      <c r="G101" s="91">
        <v>0</v>
      </c>
      <c r="H101" s="78">
        <v>0</v>
      </c>
      <c r="I101" s="78">
        <v>0</v>
      </c>
      <c r="J101" s="92">
        <v>21</v>
      </c>
      <c r="K101" s="92">
        <v>21</v>
      </c>
      <c r="L101" s="78">
        <v>0</v>
      </c>
      <c r="M101" s="78">
        <v>0</v>
      </c>
      <c r="N101" s="156">
        <f>E101/D101*100</f>
        <v>100</v>
      </c>
      <c r="O101" s="46"/>
      <c r="P101" s="46"/>
      <c r="Q101" s="46"/>
      <c r="R101" s="46"/>
    </row>
    <row r="102" spans="1:18" ht="45" x14ac:dyDescent="0.25">
      <c r="A102" s="42" t="s">
        <v>239</v>
      </c>
      <c r="B102" s="193" t="s">
        <v>240</v>
      </c>
      <c r="C102" s="54" t="s">
        <v>99</v>
      </c>
      <c r="D102" s="78">
        <f t="shared" si="22"/>
        <v>0</v>
      </c>
      <c r="E102" s="78">
        <f t="shared" si="22"/>
        <v>0</v>
      </c>
      <c r="F102" s="78">
        <v>0</v>
      </c>
      <c r="G102" s="78">
        <v>0</v>
      </c>
      <c r="H102" s="78">
        <v>0</v>
      </c>
      <c r="I102" s="78">
        <v>0</v>
      </c>
      <c r="J102" s="92">
        <v>0</v>
      </c>
      <c r="K102" s="92">
        <v>0</v>
      </c>
      <c r="L102" s="78">
        <v>0</v>
      </c>
      <c r="M102" s="78">
        <v>0</v>
      </c>
      <c r="N102" s="156">
        <v>0</v>
      </c>
      <c r="O102" s="46"/>
      <c r="P102" s="46"/>
      <c r="Q102" s="46"/>
      <c r="R102" s="46"/>
    </row>
    <row r="103" spans="1:18" ht="67.5" x14ac:dyDescent="0.25">
      <c r="A103" s="42" t="s">
        <v>241</v>
      </c>
      <c r="B103" s="193" t="s">
        <v>242</v>
      </c>
      <c r="C103" s="54" t="s">
        <v>99</v>
      </c>
      <c r="D103" s="78">
        <f t="shared" si="22"/>
        <v>1070.9000000000001</v>
      </c>
      <c r="E103" s="78">
        <f t="shared" si="22"/>
        <v>1070.9000000000001</v>
      </c>
      <c r="F103" s="78">
        <v>0</v>
      </c>
      <c r="G103" s="78">
        <v>0</v>
      </c>
      <c r="H103" s="78">
        <v>619.1</v>
      </c>
      <c r="I103" s="78">
        <v>619.1</v>
      </c>
      <c r="J103" s="92">
        <v>451.8</v>
      </c>
      <c r="K103" s="92">
        <v>451.8</v>
      </c>
      <c r="L103" s="78">
        <v>0</v>
      </c>
      <c r="M103" s="78">
        <v>0</v>
      </c>
      <c r="N103" s="156">
        <f>E103/D103*100</f>
        <v>100</v>
      </c>
      <c r="O103" s="46"/>
      <c r="P103" s="46"/>
      <c r="Q103" s="46"/>
      <c r="R103" s="46"/>
    </row>
    <row r="104" spans="1:18" ht="112.5" x14ac:dyDescent="0.25">
      <c r="A104" s="42" t="s">
        <v>243</v>
      </c>
      <c r="B104" s="193" t="s">
        <v>244</v>
      </c>
      <c r="C104" s="54" t="s">
        <v>99</v>
      </c>
      <c r="D104" s="91">
        <f t="shared" si="22"/>
        <v>64.3</v>
      </c>
      <c r="E104" s="91">
        <f t="shared" si="22"/>
        <v>64.3</v>
      </c>
      <c r="F104" s="78">
        <v>0</v>
      </c>
      <c r="G104" s="78">
        <v>0</v>
      </c>
      <c r="H104" s="78">
        <v>45.9</v>
      </c>
      <c r="I104" s="78">
        <v>45.9</v>
      </c>
      <c r="J104" s="92">
        <v>18.399999999999999</v>
      </c>
      <c r="K104" s="92">
        <v>18.399999999999999</v>
      </c>
      <c r="L104" s="78">
        <v>0</v>
      </c>
      <c r="M104" s="78">
        <v>0</v>
      </c>
      <c r="N104" s="156">
        <f>E104/D104*100</f>
        <v>100</v>
      </c>
      <c r="O104" s="46"/>
      <c r="P104" s="46"/>
      <c r="Q104" s="46"/>
      <c r="R104" s="46"/>
    </row>
    <row r="105" spans="1:18" ht="123.75" x14ac:dyDescent="0.25">
      <c r="A105" s="42" t="s">
        <v>245</v>
      </c>
      <c r="B105" s="163" t="s">
        <v>246</v>
      </c>
      <c r="C105" s="54" t="s">
        <v>99</v>
      </c>
      <c r="D105" s="78">
        <f t="shared" si="22"/>
        <v>78861.399999999994</v>
      </c>
      <c r="E105" s="78">
        <f t="shared" si="22"/>
        <v>78861.399999999994</v>
      </c>
      <c r="F105" s="78">
        <v>0</v>
      </c>
      <c r="G105" s="78">
        <v>0</v>
      </c>
      <c r="H105" s="78">
        <v>57551.3</v>
      </c>
      <c r="I105" s="78">
        <v>57551.3</v>
      </c>
      <c r="J105" s="92">
        <v>21310.1</v>
      </c>
      <c r="K105" s="92">
        <v>21310.1</v>
      </c>
      <c r="L105" s="78">
        <v>0</v>
      </c>
      <c r="M105" s="78">
        <v>0</v>
      </c>
      <c r="N105" s="156">
        <f>E105/D105*100</f>
        <v>100</v>
      </c>
      <c r="O105" s="46"/>
      <c r="P105" s="46"/>
      <c r="Q105" s="46"/>
      <c r="R105" s="46"/>
    </row>
    <row r="106" spans="1:18" ht="157.5" x14ac:dyDescent="0.25">
      <c r="A106" s="42" t="s">
        <v>247</v>
      </c>
      <c r="B106" s="163" t="s">
        <v>248</v>
      </c>
      <c r="C106" s="54" t="s">
        <v>99</v>
      </c>
      <c r="D106" s="200">
        <f t="shared" si="22"/>
        <v>495.1</v>
      </c>
      <c r="E106" s="200">
        <f t="shared" si="22"/>
        <v>495.1</v>
      </c>
      <c r="F106" s="91">
        <v>0</v>
      </c>
      <c r="G106" s="91">
        <v>0</v>
      </c>
      <c r="H106" s="200">
        <v>495.1</v>
      </c>
      <c r="I106" s="200">
        <v>495.1</v>
      </c>
      <c r="J106" s="93">
        <v>0</v>
      </c>
      <c r="K106" s="93">
        <v>0</v>
      </c>
      <c r="L106" s="91">
        <v>0</v>
      </c>
      <c r="M106" s="91">
        <v>0</v>
      </c>
      <c r="N106" s="156">
        <f>E106/D106*100</f>
        <v>100</v>
      </c>
      <c r="O106" s="46"/>
      <c r="P106" s="46"/>
      <c r="Q106" s="46"/>
      <c r="R106" s="46"/>
    </row>
    <row r="107" spans="1:18" ht="90" x14ac:dyDescent="0.25">
      <c r="A107" s="42" t="s">
        <v>249</v>
      </c>
      <c r="B107" s="163" t="s">
        <v>250</v>
      </c>
      <c r="C107" s="54" t="s">
        <v>99</v>
      </c>
      <c r="D107" s="58">
        <v>0</v>
      </c>
      <c r="E107" s="58">
        <f>G107+I107+K107+M107</f>
        <v>0</v>
      </c>
      <c r="F107" s="58">
        <v>0</v>
      </c>
      <c r="G107" s="58">
        <v>0</v>
      </c>
      <c r="H107" s="58">
        <v>0</v>
      </c>
      <c r="I107" s="58">
        <v>0</v>
      </c>
      <c r="J107" s="94">
        <v>0</v>
      </c>
      <c r="K107" s="94">
        <v>0</v>
      </c>
      <c r="L107" s="58">
        <v>0</v>
      </c>
      <c r="M107" s="58">
        <v>0</v>
      </c>
      <c r="N107" s="83">
        <v>0</v>
      </c>
      <c r="O107" s="46"/>
      <c r="P107" s="46"/>
      <c r="Q107" s="46"/>
      <c r="R107" s="46"/>
    </row>
    <row r="108" spans="1:18" ht="67.5" x14ac:dyDescent="0.25">
      <c r="A108" s="42" t="s">
        <v>251</v>
      </c>
      <c r="B108" s="163" t="s">
        <v>252</v>
      </c>
      <c r="C108" s="54" t="s">
        <v>99</v>
      </c>
      <c r="D108" s="91">
        <f>F108+H108+J108+L108</f>
        <v>29856.7</v>
      </c>
      <c r="E108" s="91">
        <f>G108+I108+K108+M108</f>
        <v>29856.7</v>
      </c>
      <c r="F108" s="78">
        <v>0</v>
      </c>
      <c r="G108" s="78">
        <v>0</v>
      </c>
      <c r="H108" s="91">
        <v>0</v>
      </c>
      <c r="I108" s="91">
        <v>0</v>
      </c>
      <c r="J108" s="91">
        <v>15639.1</v>
      </c>
      <c r="K108" s="91">
        <v>15639.1</v>
      </c>
      <c r="L108" s="200">
        <v>14217.6</v>
      </c>
      <c r="M108" s="200">
        <v>14217.6</v>
      </c>
      <c r="N108" s="83">
        <f>E108/D108*100</f>
        <v>100</v>
      </c>
      <c r="O108" s="46"/>
      <c r="P108" s="46"/>
      <c r="Q108" s="46"/>
      <c r="R108" s="46"/>
    </row>
    <row r="109" spans="1:18" ht="135" x14ac:dyDescent="0.25">
      <c r="A109" s="159" t="s">
        <v>253</v>
      </c>
      <c r="B109" s="54" t="s">
        <v>254</v>
      </c>
      <c r="C109" s="54" t="s">
        <v>99</v>
      </c>
      <c r="D109" s="91">
        <f>D111+D112+D113+D114+D115+D116+D117+D118+D119+D120+D121+D122+D123+D124+D125+D126+D127</f>
        <v>332223.09999999998</v>
      </c>
      <c r="E109" s="91">
        <f t="shared" ref="E109:L109" si="23">E111+E112+E113+E114+E115+E116+E117+E118+E119+E120+E121+E122+E123+E124+E125+E126+E127</f>
        <v>332223.09999999998</v>
      </c>
      <c r="F109" s="91">
        <f t="shared" si="23"/>
        <v>0</v>
      </c>
      <c r="G109" s="91">
        <f t="shared" si="23"/>
        <v>0</v>
      </c>
      <c r="H109" s="200">
        <f t="shared" si="23"/>
        <v>251911.69999999998</v>
      </c>
      <c r="I109" s="200">
        <f t="shared" si="23"/>
        <v>251911.69999999998</v>
      </c>
      <c r="J109" s="200">
        <f t="shared" si="23"/>
        <v>61697.1</v>
      </c>
      <c r="K109" s="200">
        <f t="shared" si="23"/>
        <v>61697.1</v>
      </c>
      <c r="L109" s="91">
        <f t="shared" si="23"/>
        <v>18614.3</v>
      </c>
      <c r="M109" s="91">
        <f>M111+M112+M113+M114+M115+M116+M117+M118+M119+M120+M121+M122+M123+M124+M125+M126+M127</f>
        <v>18614.3</v>
      </c>
      <c r="N109" s="83">
        <f>E109/D109*100</f>
        <v>100</v>
      </c>
      <c r="O109" s="205" t="s">
        <v>402</v>
      </c>
      <c r="P109" s="51">
        <v>98.5</v>
      </c>
      <c r="Q109" s="51">
        <v>98.5</v>
      </c>
      <c r="R109" s="60">
        <f t="shared" ref="R109" si="24">Q109/P109*100</f>
        <v>100</v>
      </c>
    </row>
    <row r="110" spans="1:18" x14ac:dyDescent="0.25">
      <c r="A110" s="424" t="s">
        <v>234</v>
      </c>
      <c r="B110" s="482"/>
      <c r="C110" s="482"/>
      <c r="D110" s="138"/>
      <c r="E110" s="125"/>
      <c r="F110" s="125"/>
      <c r="G110" s="125"/>
      <c r="H110" s="125"/>
      <c r="I110" s="125"/>
      <c r="J110" s="125"/>
      <c r="K110" s="125"/>
      <c r="L110" s="125"/>
      <c r="M110" s="125"/>
      <c r="N110" s="46"/>
      <c r="O110" s="46"/>
      <c r="P110" s="46"/>
      <c r="Q110" s="46"/>
      <c r="R110" s="46"/>
    </row>
    <row r="111" spans="1:18" ht="45" x14ac:dyDescent="0.25">
      <c r="A111" s="42" t="s">
        <v>255</v>
      </c>
      <c r="B111" s="163" t="s">
        <v>256</v>
      </c>
      <c r="C111" s="43" t="s">
        <v>99</v>
      </c>
      <c r="D111" s="91">
        <f t="shared" ref="D111:E127" si="25">F111+H111+J111+L111</f>
        <v>102.7</v>
      </c>
      <c r="E111" s="91">
        <f t="shared" si="25"/>
        <v>102.7</v>
      </c>
      <c r="F111" s="78">
        <v>0</v>
      </c>
      <c r="G111" s="78">
        <v>0</v>
      </c>
      <c r="H111" s="78">
        <v>0</v>
      </c>
      <c r="I111" s="78">
        <v>0</v>
      </c>
      <c r="J111" s="92">
        <v>102.7</v>
      </c>
      <c r="K111" s="92">
        <v>102.7</v>
      </c>
      <c r="L111" s="78">
        <v>0</v>
      </c>
      <c r="M111" s="78">
        <v>0</v>
      </c>
      <c r="N111" s="83">
        <f>E111/D111*100</f>
        <v>100</v>
      </c>
      <c r="O111" s="46"/>
      <c r="P111" s="46"/>
      <c r="Q111" s="46"/>
      <c r="R111" s="46"/>
    </row>
    <row r="112" spans="1:18" ht="56.25" x14ac:dyDescent="0.25">
      <c r="A112" s="42" t="s">
        <v>257</v>
      </c>
      <c r="B112" s="163" t="s">
        <v>258</v>
      </c>
      <c r="C112" s="43" t="s">
        <v>99</v>
      </c>
      <c r="D112" s="91">
        <f t="shared" si="25"/>
        <v>406.20000000000005</v>
      </c>
      <c r="E112" s="91">
        <f t="shared" si="25"/>
        <v>406.20000000000005</v>
      </c>
      <c r="F112" s="78">
        <v>0</v>
      </c>
      <c r="G112" s="78">
        <v>0</v>
      </c>
      <c r="H112" s="78">
        <v>270.60000000000002</v>
      </c>
      <c r="I112" s="78">
        <v>270.60000000000002</v>
      </c>
      <c r="J112" s="92">
        <v>135.6</v>
      </c>
      <c r="K112" s="92">
        <v>135.6</v>
      </c>
      <c r="L112" s="78">
        <v>0</v>
      </c>
      <c r="M112" s="78">
        <v>0</v>
      </c>
      <c r="N112" s="83">
        <f>E112/D112*100</f>
        <v>100</v>
      </c>
      <c r="O112" s="46"/>
      <c r="P112" s="46"/>
      <c r="Q112" s="46"/>
      <c r="R112" s="46"/>
    </row>
    <row r="113" spans="1:18" ht="56.25" x14ac:dyDescent="0.25">
      <c r="A113" s="42" t="s">
        <v>259</v>
      </c>
      <c r="B113" s="163" t="s">
        <v>260</v>
      </c>
      <c r="C113" s="43" t="s">
        <v>99</v>
      </c>
      <c r="D113" s="78">
        <f t="shared" si="25"/>
        <v>0</v>
      </c>
      <c r="E113" s="78">
        <f t="shared" si="25"/>
        <v>0</v>
      </c>
      <c r="F113" s="78">
        <v>0</v>
      </c>
      <c r="G113" s="78">
        <v>0</v>
      </c>
      <c r="H113" s="78">
        <v>0</v>
      </c>
      <c r="I113" s="78">
        <v>0</v>
      </c>
      <c r="J113" s="92">
        <v>0</v>
      </c>
      <c r="K113" s="92">
        <v>0</v>
      </c>
      <c r="L113" s="78">
        <v>0</v>
      </c>
      <c r="M113" s="78">
        <v>0</v>
      </c>
      <c r="N113" s="58">
        <v>0</v>
      </c>
      <c r="O113" s="46"/>
      <c r="P113" s="46"/>
      <c r="Q113" s="46"/>
      <c r="R113" s="46"/>
    </row>
    <row r="114" spans="1:18" ht="56.25" x14ac:dyDescent="0.25">
      <c r="A114" s="42" t="s">
        <v>261</v>
      </c>
      <c r="B114" s="163" t="s">
        <v>262</v>
      </c>
      <c r="C114" s="43" t="s">
        <v>99</v>
      </c>
      <c r="D114" s="91">
        <f t="shared" si="25"/>
        <v>33721.699999999997</v>
      </c>
      <c r="E114" s="91">
        <f t="shared" si="25"/>
        <v>33721.699999999997</v>
      </c>
      <c r="F114" s="91">
        <v>0</v>
      </c>
      <c r="G114" s="91">
        <v>0</v>
      </c>
      <c r="H114" s="91">
        <v>33688</v>
      </c>
      <c r="I114" s="91">
        <v>33688</v>
      </c>
      <c r="J114" s="93">
        <v>33.700000000000003</v>
      </c>
      <c r="K114" s="93">
        <v>33.700000000000003</v>
      </c>
      <c r="L114" s="78">
        <v>0</v>
      </c>
      <c r="M114" s="78">
        <v>0</v>
      </c>
      <c r="N114" s="83">
        <f t="shared" ref="N114:N122" si="26">E114/D114*100</f>
        <v>100</v>
      </c>
      <c r="O114" s="46"/>
      <c r="P114" s="46"/>
      <c r="Q114" s="46"/>
      <c r="R114" s="46"/>
    </row>
    <row r="115" spans="1:18" ht="56.25" x14ac:dyDescent="0.25">
      <c r="A115" s="42" t="s">
        <v>263</v>
      </c>
      <c r="B115" s="163" t="s">
        <v>264</v>
      </c>
      <c r="C115" s="43" t="s">
        <v>99</v>
      </c>
      <c r="D115" s="91">
        <f t="shared" si="25"/>
        <v>1632.5</v>
      </c>
      <c r="E115" s="91">
        <f t="shared" si="25"/>
        <v>1632.5</v>
      </c>
      <c r="F115" s="251">
        <v>0</v>
      </c>
      <c r="G115" s="251">
        <v>0</v>
      </c>
      <c r="H115" s="78">
        <v>0</v>
      </c>
      <c r="I115" s="78">
        <v>0</v>
      </c>
      <c r="J115" s="93">
        <v>1632.5</v>
      </c>
      <c r="K115" s="93">
        <v>1632.5</v>
      </c>
      <c r="L115" s="78">
        <v>0</v>
      </c>
      <c r="M115" s="78">
        <v>0</v>
      </c>
      <c r="N115" s="83">
        <f t="shared" si="26"/>
        <v>100</v>
      </c>
      <c r="O115" s="46"/>
      <c r="P115" s="46"/>
      <c r="Q115" s="46"/>
      <c r="R115" s="46"/>
    </row>
    <row r="116" spans="1:18" ht="67.5" x14ac:dyDescent="0.25">
      <c r="A116" s="42" t="s">
        <v>265</v>
      </c>
      <c r="B116" s="163" t="s">
        <v>266</v>
      </c>
      <c r="C116" s="43" t="s">
        <v>99</v>
      </c>
      <c r="D116" s="91">
        <f t="shared" si="25"/>
        <v>5970.2</v>
      </c>
      <c r="E116" s="91">
        <f t="shared" si="25"/>
        <v>5970.2</v>
      </c>
      <c r="F116" s="78">
        <v>0</v>
      </c>
      <c r="G116" s="78">
        <v>0</v>
      </c>
      <c r="H116" s="78">
        <v>0</v>
      </c>
      <c r="I116" s="78">
        <v>0</v>
      </c>
      <c r="J116" s="92">
        <v>5860.2</v>
      </c>
      <c r="K116" s="92">
        <v>5860.2</v>
      </c>
      <c r="L116" s="251">
        <v>110</v>
      </c>
      <c r="M116" s="251">
        <v>110</v>
      </c>
      <c r="N116" s="83">
        <f t="shared" si="26"/>
        <v>100</v>
      </c>
      <c r="O116" s="46"/>
      <c r="P116" s="46"/>
      <c r="Q116" s="46"/>
      <c r="R116" s="46"/>
    </row>
    <row r="117" spans="1:18" ht="45" x14ac:dyDescent="0.25">
      <c r="A117" s="42" t="s">
        <v>267</v>
      </c>
      <c r="B117" s="163" t="s">
        <v>268</v>
      </c>
      <c r="C117" s="43" t="s">
        <v>99</v>
      </c>
      <c r="D117" s="78">
        <f t="shared" si="25"/>
        <v>19423.5</v>
      </c>
      <c r="E117" s="78">
        <f t="shared" si="25"/>
        <v>19423.5</v>
      </c>
      <c r="F117" s="78">
        <v>0</v>
      </c>
      <c r="G117" s="78">
        <v>0</v>
      </c>
      <c r="H117" s="78">
        <v>0</v>
      </c>
      <c r="I117" s="78">
        <v>0</v>
      </c>
      <c r="J117" s="92">
        <v>1371.3</v>
      </c>
      <c r="K117" s="92">
        <v>1371.3</v>
      </c>
      <c r="L117" s="78">
        <v>18052.2</v>
      </c>
      <c r="M117" s="78">
        <v>18052.2</v>
      </c>
      <c r="N117" s="83">
        <f t="shared" si="26"/>
        <v>100</v>
      </c>
      <c r="O117" s="46"/>
      <c r="P117" s="46"/>
      <c r="Q117" s="46"/>
      <c r="R117" s="46"/>
    </row>
    <row r="118" spans="1:18" ht="112.5" x14ac:dyDescent="0.25">
      <c r="A118" s="42" t="s">
        <v>269</v>
      </c>
      <c r="B118" s="163" t="s">
        <v>270</v>
      </c>
      <c r="C118" s="43" t="s">
        <v>99</v>
      </c>
      <c r="D118" s="78">
        <f t="shared" si="25"/>
        <v>3544.4</v>
      </c>
      <c r="E118" s="78">
        <f t="shared" si="25"/>
        <v>3544.4</v>
      </c>
      <c r="F118" s="78">
        <v>0</v>
      </c>
      <c r="G118" s="78">
        <v>0</v>
      </c>
      <c r="H118" s="78">
        <v>1791</v>
      </c>
      <c r="I118" s="78">
        <v>1791</v>
      </c>
      <c r="J118" s="103">
        <v>1753.4</v>
      </c>
      <c r="K118" s="103">
        <v>1753.4</v>
      </c>
      <c r="L118" s="78">
        <v>0</v>
      </c>
      <c r="M118" s="78">
        <v>0</v>
      </c>
      <c r="N118" s="83">
        <f t="shared" si="26"/>
        <v>100</v>
      </c>
      <c r="O118" s="46"/>
      <c r="P118" s="46"/>
      <c r="Q118" s="46"/>
      <c r="R118" s="46"/>
    </row>
    <row r="119" spans="1:18" ht="33.75" x14ac:dyDescent="0.25">
      <c r="A119" s="42" t="s">
        <v>271</v>
      </c>
      <c r="B119" s="163" t="s">
        <v>272</v>
      </c>
      <c r="C119" s="43" t="s">
        <v>99</v>
      </c>
      <c r="D119" s="91">
        <f t="shared" si="25"/>
        <v>257.7</v>
      </c>
      <c r="E119" s="91">
        <f t="shared" si="25"/>
        <v>257.7</v>
      </c>
      <c r="F119" s="251">
        <v>0</v>
      </c>
      <c r="G119" s="251">
        <v>0</v>
      </c>
      <c r="H119" s="156">
        <v>7.1</v>
      </c>
      <c r="I119" s="156">
        <v>7.1</v>
      </c>
      <c r="J119" s="92">
        <v>80.599999999999994</v>
      </c>
      <c r="K119" s="92">
        <v>80.599999999999994</v>
      </c>
      <c r="L119" s="78">
        <v>170</v>
      </c>
      <c r="M119" s="78">
        <v>170</v>
      </c>
      <c r="N119" s="83">
        <f t="shared" si="26"/>
        <v>100</v>
      </c>
      <c r="O119" s="46"/>
      <c r="P119" s="46"/>
      <c r="Q119" s="46"/>
      <c r="R119" s="46"/>
    </row>
    <row r="120" spans="1:18" ht="33.75" x14ac:dyDescent="0.25">
      <c r="A120" s="42" t="s">
        <v>273</v>
      </c>
      <c r="B120" s="163" t="s">
        <v>274</v>
      </c>
      <c r="C120" s="43" t="s">
        <v>99</v>
      </c>
      <c r="D120" s="91">
        <f t="shared" si="25"/>
        <v>3218.9</v>
      </c>
      <c r="E120" s="91">
        <f t="shared" si="25"/>
        <v>3218.9</v>
      </c>
      <c r="F120" s="78">
        <v>0</v>
      </c>
      <c r="G120" s="78">
        <v>0</v>
      </c>
      <c r="H120" s="251">
        <v>1529</v>
      </c>
      <c r="I120" s="251">
        <v>1529</v>
      </c>
      <c r="J120" s="92">
        <v>1689.9</v>
      </c>
      <c r="K120" s="201">
        <v>1689.9</v>
      </c>
      <c r="L120" s="78">
        <v>0</v>
      </c>
      <c r="M120" s="78">
        <v>0</v>
      </c>
      <c r="N120" s="83">
        <f t="shared" si="26"/>
        <v>100</v>
      </c>
      <c r="O120" s="46"/>
      <c r="P120" s="46"/>
      <c r="Q120" s="46"/>
      <c r="R120" s="46"/>
    </row>
    <row r="121" spans="1:18" ht="45" x14ac:dyDescent="0.25">
      <c r="A121" s="42" t="s">
        <v>275</v>
      </c>
      <c r="B121" s="163" t="s">
        <v>276</v>
      </c>
      <c r="C121" s="43" t="s">
        <v>99</v>
      </c>
      <c r="D121" s="91">
        <f t="shared" si="25"/>
        <v>7376.8</v>
      </c>
      <c r="E121" s="91">
        <f t="shared" si="25"/>
        <v>7376.8</v>
      </c>
      <c r="F121" s="58">
        <v>0</v>
      </c>
      <c r="G121" s="58">
        <v>0</v>
      </c>
      <c r="H121" s="58">
        <v>1195</v>
      </c>
      <c r="I121" s="58">
        <v>1195</v>
      </c>
      <c r="J121" s="93">
        <v>6181.8</v>
      </c>
      <c r="K121" s="93">
        <v>6181.8</v>
      </c>
      <c r="L121" s="58">
        <v>0</v>
      </c>
      <c r="M121" s="58">
        <v>0</v>
      </c>
      <c r="N121" s="83">
        <f t="shared" si="26"/>
        <v>100</v>
      </c>
      <c r="O121" s="46"/>
      <c r="P121" s="46"/>
      <c r="Q121" s="46"/>
      <c r="R121" s="46"/>
    </row>
    <row r="122" spans="1:18" ht="101.25" x14ac:dyDescent="0.25">
      <c r="A122" s="42" t="s">
        <v>277</v>
      </c>
      <c r="B122" s="163" t="s">
        <v>278</v>
      </c>
      <c r="C122" s="43" t="s">
        <v>99</v>
      </c>
      <c r="D122" s="91">
        <f t="shared" si="25"/>
        <v>3133.5</v>
      </c>
      <c r="E122" s="91">
        <f t="shared" si="25"/>
        <v>3133.5</v>
      </c>
      <c r="F122" s="58">
        <v>0</v>
      </c>
      <c r="G122" s="58">
        <v>0</v>
      </c>
      <c r="H122" s="91">
        <v>3133.5</v>
      </c>
      <c r="I122" s="91">
        <v>3133.5</v>
      </c>
      <c r="J122" s="94">
        <v>0</v>
      </c>
      <c r="K122" s="94">
        <v>0</v>
      </c>
      <c r="L122" s="58">
        <v>0</v>
      </c>
      <c r="M122" s="58">
        <v>0</v>
      </c>
      <c r="N122" s="83">
        <f t="shared" si="26"/>
        <v>100</v>
      </c>
      <c r="O122" s="46"/>
      <c r="P122" s="46"/>
      <c r="Q122" s="46"/>
      <c r="R122" s="46"/>
    </row>
    <row r="123" spans="1:18" ht="33.75" x14ac:dyDescent="0.25">
      <c r="A123" s="42" t="s">
        <v>279</v>
      </c>
      <c r="B123" s="163" t="s">
        <v>280</v>
      </c>
      <c r="C123" s="43" t="s">
        <v>99</v>
      </c>
      <c r="D123" s="58">
        <f t="shared" si="25"/>
        <v>0</v>
      </c>
      <c r="E123" s="58">
        <f t="shared" si="25"/>
        <v>0</v>
      </c>
      <c r="F123" s="94">
        <v>0</v>
      </c>
      <c r="G123" s="94">
        <v>0</v>
      </c>
      <c r="H123" s="160">
        <v>0</v>
      </c>
      <c r="I123" s="160">
        <v>0</v>
      </c>
      <c r="J123" s="160">
        <v>0</v>
      </c>
      <c r="K123" s="160">
        <v>0</v>
      </c>
      <c r="L123" s="160">
        <v>0</v>
      </c>
      <c r="M123" s="160">
        <v>0</v>
      </c>
      <c r="N123" s="160">
        <v>0</v>
      </c>
      <c r="O123" s="46"/>
      <c r="P123" s="46"/>
      <c r="Q123" s="46"/>
      <c r="R123" s="46"/>
    </row>
    <row r="124" spans="1:18" ht="56.25" x14ac:dyDescent="0.25">
      <c r="A124" s="42" t="s">
        <v>281</v>
      </c>
      <c r="B124" s="163" t="s">
        <v>282</v>
      </c>
      <c r="C124" s="43" t="s">
        <v>99</v>
      </c>
      <c r="D124" s="58">
        <f t="shared" si="25"/>
        <v>0</v>
      </c>
      <c r="E124" s="58">
        <f t="shared" si="25"/>
        <v>0</v>
      </c>
      <c r="F124" s="94">
        <v>0</v>
      </c>
      <c r="G124" s="94">
        <v>0</v>
      </c>
      <c r="H124" s="160">
        <v>0</v>
      </c>
      <c r="I124" s="160">
        <v>0</v>
      </c>
      <c r="J124" s="160">
        <v>0</v>
      </c>
      <c r="K124" s="160">
        <v>0</v>
      </c>
      <c r="L124" s="160">
        <v>0</v>
      </c>
      <c r="M124" s="160">
        <v>0</v>
      </c>
      <c r="N124" s="160">
        <v>0</v>
      </c>
      <c r="O124" s="46"/>
      <c r="P124" s="46"/>
      <c r="Q124" s="46"/>
      <c r="R124" s="46"/>
    </row>
    <row r="125" spans="1:18" ht="90" x14ac:dyDescent="0.25">
      <c r="A125" s="42" t="s">
        <v>283</v>
      </c>
      <c r="B125" s="163" t="s">
        <v>284</v>
      </c>
      <c r="C125" s="43" t="s">
        <v>99</v>
      </c>
      <c r="D125" s="91">
        <f t="shared" si="25"/>
        <v>210043.7</v>
      </c>
      <c r="E125" s="91">
        <f t="shared" si="25"/>
        <v>210043.7</v>
      </c>
      <c r="F125" s="78">
        <v>0</v>
      </c>
      <c r="G125" s="78">
        <v>0</v>
      </c>
      <c r="H125" s="78">
        <v>209697.1</v>
      </c>
      <c r="I125" s="156">
        <v>209697.1</v>
      </c>
      <c r="J125" s="92">
        <v>346.6</v>
      </c>
      <c r="K125" s="92">
        <v>346.6</v>
      </c>
      <c r="L125" s="78">
        <v>0</v>
      </c>
      <c r="M125" s="78">
        <v>0</v>
      </c>
      <c r="N125" s="83">
        <f>E125/D125*100</f>
        <v>100</v>
      </c>
      <c r="O125" s="46"/>
      <c r="P125" s="46"/>
      <c r="Q125" s="46"/>
      <c r="R125" s="46"/>
    </row>
    <row r="126" spans="1:18" ht="135" x14ac:dyDescent="0.25">
      <c r="A126" s="42" t="s">
        <v>285</v>
      </c>
      <c r="B126" s="163" t="s">
        <v>286</v>
      </c>
      <c r="C126" s="43" t="s">
        <v>99</v>
      </c>
      <c r="D126" s="78">
        <f t="shared" si="25"/>
        <v>700.91</v>
      </c>
      <c r="E126" s="78">
        <f t="shared" si="25"/>
        <v>700.91</v>
      </c>
      <c r="F126" s="78">
        <v>0</v>
      </c>
      <c r="G126" s="78">
        <v>0</v>
      </c>
      <c r="H126" s="78">
        <v>500.4</v>
      </c>
      <c r="I126" s="78">
        <v>500.4</v>
      </c>
      <c r="J126" s="92">
        <v>200.51</v>
      </c>
      <c r="K126" s="92">
        <v>200.51</v>
      </c>
      <c r="L126" s="78">
        <v>0</v>
      </c>
      <c r="M126" s="78">
        <v>0</v>
      </c>
      <c r="N126" s="83">
        <f>E126/D126*100</f>
        <v>100</v>
      </c>
      <c r="O126" s="46"/>
      <c r="P126" s="46"/>
      <c r="Q126" s="46"/>
      <c r="R126" s="46"/>
    </row>
    <row r="127" spans="1:18" ht="56.25" x14ac:dyDescent="0.25">
      <c r="A127" s="42" t="s">
        <v>287</v>
      </c>
      <c r="B127" s="163" t="s">
        <v>288</v>
      </c>
      <c r="C127" s="43" t="s">
        <v>99</v>
      </c>
      <c r="D127" s="91">
        <f t="shared" si="25"/>
        <v>42690.39</v>
      </c>
      <c r="E127" s="91">
        <f t="shared" si="25"/>
        <v>42690.39</v>
      </c>
      <c r="F127" s="58">
        <v>0</v>
      </c>
      <c r="G127" s="58">
        <v>0</v>
      </c>
      <c r="H127" s="91">
        <v>100</v>
      </c>
      <c r="I127" s="91">
        <v>100</v>
      </c>
      <c r="J127" s="93">
        <v>42308.29</v>
      </c>
      <c r="K127" s="93">
        <v>42308.29</v>
      </c>
      <c r="L127" s="91">
        <v>282.10000000000002</v>
      </c>
      <c r="M127" s="91">
        <v>282.10000000000002</v>
      </c>
      <c r="N127" s="83">
        <f>E127/D127*100</f>
        <v>100</v>
      </c>
      <c r="O127" s="46"/>
      <c r="P127" s="46"/>
      <c r="Q127" s="46"/>
      <c r="R127" s="46"/>
    </row>
    <row r="128" spans="1:18" ht="90" x14ac:dyDescent="0.25">
      <c r="A128" s="42" t="s">
        <v>289</v>
      </c>
      <c r="B128" s="193" t="s">
        <v>290</v>
      </c>
      <c r="C128" s="54" t="s">
        <v>99</v>
      </c>
      <c r="D128" s="96">
        <f>D130+D131+D132+D133+D134</f>
        <v>4106.7</v>
      </c>
      <c r="E128" s="96">
        <f t="shared" ref="E128:M128" si="27">E130+E131+E132+E133+E134</f>
        <v>3995.2999999999997</v>
      </c>
      <c r="F128" s="91">
        <f t="shared" si="27"/>
        <v>0</v>
      </c>
      <c r="G128" s="91">
        <f t="shared" si="27"/>
        <v>0</v>
      </c>
      <c r="H128" s="91">
        <f t="shared" si="27"/>
        <v>0</v>
      </c>
      <c r="I128" s="91">
        <f t="shared" si="27"/>
        <v>0</v>
      </c>
      <c r="J128" s="91">
        <f t="shared" si="27"/>
        <v>4106.7</v>
      </c>
      <c r="K128" s="91">
        <f t="shared" si="27"/>
        <v>4106.7</v>
      </c>
      <c r="L128" s="91">
        <f t="shared" si="27"/>
        <v>0</v>
      </c>
      <c r="M128" s="91">
        <f t="shared" si="27"/>
        <v>0</v>
      </c>
      <c r="N128" s="99">
        <f>E128/D128*100</f>
        <v>97.287359680522073</v>
      </c>
      <c r="O128" s="50" t="s">
        <v>403</v>
      </c>
      <c r="P128" s="52">
        <v>75.83</v>
      </c>
      <c r="Q128" s="52">
        <v>75.83</v>
      </c>
      <c r="R128" s="53">
        <f t="shared" ref="R128" si="28">Q128/P128*100</f>
        <v>100</v>
      </c>
    </row>
    <row r="129" spans="1:18" x14ac:dyDescent="0.25">
      <c r="A129" s="424" t="s">
        <v>234</v>
      </c>
      <c r="B129" s="482"/>
      <c r="C129" s="482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27"/>
      <c r="P129" s="27"/>
      <c r="Q129" s="27"/>
      <c r="R129" s="27"/>
    </row>
    <row r="130" spans="1:18" ht="56.25" x14ac:dyDescent="0.25">
      <c r="A130" s="42" t="s">
        <v>291</v>
      </c>
      <c r="B130" s="163" t="s">
        <v>292</v>
      </c>
      <c r="C130" s="43" t="s">
        <v>99</v>
      </c>
      <c r="D130" s="251">
        <f t="shared" ref="D130:E134" si="29">F130+H130+J130+L130</f>
        <v>111.4</v>
      </c>
      <c r="E130" s="78">
        <v>0</v>
      </c>
      <c r="F130" s="78">
        <v>0</v>
      </c>
      <c r="G130" s="78">
        <v>0</v>
      </c>
      <c r="H130" s="78">
        <v>0</v>
      </c>
      <c r="I130" s="78">
        <v>0</v>
      </c>
      <c r="J130" s="78">
        <v>111.4</v>
      </c>
      <c r="K130" s="78">
        <v>111.4</v>
      </c>
      <c r="L130" s="78">
        <v>0</v>
      </c>
      <c r="M130" s="78">
        <v>0</v>
      </c>
      <c r="N130" s="147">
        <v>0</v>
      </c>
      <c r="O130" s="27"/>
      <c r="P130" s="27"/>
      <c r="Q130" s="27"/>
      <c r="R130" s="27"/>
    </row>
    <row r="131" spans="1:18" ht="45" x14ac:dyDescent="0.25">
      <c r="A131" s="42" t="s">
        <v>293</v>
      </c>
      <c r="B131" s="43" t="s">
        <v>294</v>
      </c>
      <c r="C131" s="43" t="s">
        <v>99</v>
      </c>
      <c r="D131" s="78">
        <f t="shared" si="29"/>
        <v>0</v>
      </c>
      <c r="E131" s="78">
        <f t="shared" si="29"/>
        <v>0</v>
      </c>
      <c r="F131" s="156">
        <v>0</v>
      </c>
      <c r="G131" s="156">
        <v>0</v>
      </c>
      <c r="H131" s="156">
        <v>0</v>
      </c>
      <c r="I131" s="156">
        <v>0</v>
      </c>
      <c r="J131" s="156">
        <v>0</v>
      </c>
      <c r="K131" s="156">
        <v>0</v>
      </c>
      <c r="L131" s="156">
        <v>0</v>
      </c>
      <c r="M131" s="156">
        <v>0</v>
      </c>
      <c r="N131" s="147">
        <v>0</v>
      </c>
      <c r="O131" s="27"/>
      <c r="P131" s="27"/>
      <c r="Q131" s="27"/>
      <c r="R131" s="27"/>
    </row>
    <row r="132" spans="1:18" ht="67.5" x14ac:dyDescent="0.25">
      <c r="A132" s="42" t="s">
        <v>295</v>
      </c>
      <c r="B132" s="43" t="s">
        <v>296</v>
      </c>
      <c r="C132" s="43" t="s">
        <v>99</v>
      </c>
      <c r="D132" s="78">
        <f t="shared" si="29"/>
        <v>12.4</v>
      </c>
      <c r="E132" s="78">
        <f t="shared" si="29"/>
        <v>12.4</v>
      </c>
      <c r="F132" s="156">
        <v>0</v>
      </c>
      <c r="G132" s="156">
        <v>0</v>
      </c>
      <c r="H132" s="156">
        <v>0</v>
      </c>
      <c r="I132" s="156">
        <v>0</v>
      </c>
      <c r="J132" s="156">
        <v>12.4</v>
      </c>
      <c r="K132" s="156">
        <v>12.4</v>
      </c>
      <c r="L132" s="156">
        <v>0</v>
      </c>
      <c r="M132" s="156">
        <v>0</v>
      </c>
      <c r="N132" s="147">
        <v>0</v>
      </c>
      <c r="O132" s="27"/>
      <c r="P132" s="27"/>
      <c r="Q132" s="27"/>
      <c r="R132" s="27"/>
    </row>
    <row r="133" spans="1:18" ht="90" x14ac:dyDescent="0.25">
      <c r="A133" s="42" t="s">
        <v>297</v>
      </c>
      <c r="B133" s="163" t="s">
        <v>298</v>
      </c>
      <c r="C133" s="43" t="s">
        <v>99</v>
      </c>
      <c r="D133" s="91">
        <f t="shared" si="29"/>
        <v>90.8</v>
      </c>
      <c r="E133" s="91">
        <f t="shared" si="29"/>
        <v>90.8</v>
      </c>
      <c r="F133" s="78">
        <v>0</v>
      </c>
      <c r="G133" s="78">
        <v>0</v>
      </c>
      <c r="H133" s="78">
        <v>0</v>
      </c>
      <c r="I133" s="78">
        <v>0</v>
      </c>
      <c r="J133" s="78">
        <v>90.8</v>
      </c>
      <c r="K133" s="78">
        <v>90.8</v>
      </c>
      <c r="L133" s="78">
        <v>0</v>
      </c>
      <c r="M133" s="78">
        <v>0</v>
      </c>
      <c r="N133" s="85">
        <f>E133/D133*100</f>
        <v>100</v>
      </c>
      <c r="O133" s="27"/>
      <c r="P133" s="27"/>
      <c r="Q133" s="27"/>
      <c r="R133" s="27"/>
    </row>
    <row r="134" spans="1:18" ht="78.75" x14ac:dyDescent="0.25">
      <c r="A134" s="42" t="s">
        <v>299</v>
      </c>
      <c r="B134" s="163" t="s">
        <v>300</v>
      </c>
      <c r="C134" s="43" t="s">
        <v>99</v>
      </c>
      <c r="D134" s="78">
        <f t="shared" si="29"/>
        <v>3892.1</v>
      </c>
      <c r="E134" s="78">
        <f t="shared" si="29"/>
        <v>3892.1</v>
      </c>
      <c r="F134" s="78">
        <v>0</v>
      </c>
      <c r="G134" s="78">
        <v>0</v>
      </c>
      <c r="H134" s="78">
        <v>0</v>
      </c>
      <c r="I134" s="78">
        <v>0</v>
      </c>
      <c r="J134" s="78">
        <v>3892.1</v>
      </c>
      <c r="K134" s="78">
        <v>3892.1</v>
      </c>
      <c r="L134" s="78">
        <v>0</v>
      </c>
      <c r="M134" s="78">
        <v>0</v>
      </c>
      <c r="N134" s="85">
        <f>E134/D134*100</f>
        <v>100</v>
      </c>
      <c r="O134" s="27"/>
      <c r="P134" s="27"/>
      <c r="Q134" s="27"/>
      <c r="R134" s="27"/>
    </row>
    <row r="135" spans="1:18" ht="55.5" x14ac:dyDescent="0.25">
      <c r="A135" s="202" t="s">
        <v>384</v>
      </c>
      <c r="B135" s="193" t="s">
        <v>382</v>
      </c>
      <c r="C135" s="158" t="s">
        <v>99</v>
      </c>
      <c r="D135" s="55">
        <f>D136+D137+D138</f>
        <v>196564.59999999998</v>
      </c>
      <c r="E135" s="55">
        <f>E136+E137+E138</f>
        <v>196564.59999999998</v>
      </c>
      <c r="F135" s="55">
        <f t="shared" ref="F135:N135" si="30">F136+F137+F138</f>
        <v>0</v>
      </c>
      <c r="G135" s="55">
        <f t="shared" ref="G135" si="31">G136+G137+G138</f>
        <v>0</v>
      </c>
      <c r="H135" s="55">
        <f t="shared" ref="H135" si="32">H136+H137+H138</f>
        <v>196367.8</v>
      </c>
      <c r="I135" s="55">
        <f t="shared" ref="I135" si="33">I136+I137+I138</f>
        <v>196367.8</v>
      </c>
      <c r="J135" s="55">
        <f t="shared" ref="J135" si="34">J136+J137+J138</f>
        <v>196.8</v>
      </c>
      <c r="K135" s="55">
        <f t="shared" ref="K135" si="35">K136+K137+K138</f>
        <v>196.8</v>
      </c>
      <c r="L135" s="55">
        <f t="shared" ref="L135" si="36">L136+L137+L138</f>
        <v>0</v>
      </c>
      <c r="M135" s="55">
        <f t="shared" ref="M135" si="37">M136+M137+M138</f>
        <v>0</v>
      </c>
      <c r="N135" s="55">
        <f t="shared" si="30"/>
        <v>100</v>
      </c>
      <c r="O135" s="27"/>
      <c r="P135" s="27"/>
      <c r="Q135" s="27"/>
      <c r="R135" s="27"/>
    </row>
    <row r="136" spans="1:18" ht="78.75" x14ac:dyDescent="0.25">
      <c r="A136" s="202" t="s">
        <v>386</v>
      </c>
      <c r="B136" s="163" t="s">
        <v>383</v>
      </c>
      <c r="C136" s="158" t="s">
        <v>99</v>
      </c>
      <c r="D136" s="156">
        <f t="shared" ref="D136" si="38">F136+H136+J136+L136</f>
        <v>0</v>
      </c>
      <c r="E136" s="156">
        <f t="shared" ref="E136" si="39">G136+I136+K136+M136</f>
        <v>0</v>
      </c>
      <c r="F136" s="156">
        <v>0</v>
      </c>
      <c r="G136" s="156">
        <v>0</v>
      </c>
      <c r="H136" s="156">
        <v>0</v>
      </c>
      <c r="I136" s="156">
        <v>0</v>
      </c>
      <c r="J136" s="156">
        <v>0</v>
      </c>
      <c r="K136" s="156">
        <v>0</v>
      </c>
      <c r="L136" s="156">
        <v>0</v>
      </c>
      <c r="M136" s="156">
        <v>0</v>
      </c>
      <c r="N136" s="85">
        <v>0</v>
      </c>
      <c r="O136" s="27"/>
      <c r="P136" s="27"/>
      <c r="Q136" s="27"/>
      <c r="R136" s="27"/>
    </row>
    <row r="137" spans="1:18" ht="56.25" x14ac:dyDescent="0.25">
      <c r="A137" s="202" t="s">
        <v>387</v>
      </c>
      <c r="B137" s="163" t="s">
        <v>388</v>
      </c>
      <c r="C137" s="158" t="s">
        <v>99</v>
      </c>
      <c r="D137" s="156">
        <f t="shared" ref="D137" si="40">F137+H137+J137+L137</f>
        <v>0</v>
      </c>
      <c r="E137" s="156">
        <f t="shared" ref="E137" si="41">G137+I137+K137+M137</f>
        <v>0</v>
      </c>
      <c r="F137" s="156">
        <v>0</v>
      </c>
      <c r="G137" s="156">
        <v>0</v>
      </c>
      <c r="H137" s="156">
        <v>0</v>
      </c>
      <c r="I137" s="156">
        <v>0</v>
      </c>
      <c r="J137" s="156">
        <v>0</v>
      </c>
      <c r="K137" s="156">
        <v>0</v>
      </c>
      <c r="L137" s="156">
        <v>0</v>
      </c>
      <c r="M137" s="156">
        <v>0</v>
      </c>
      <c r="N137" s="85">
        <v>0</v>
      </c>
      <c r="O137" s="27"/>
      <c r="P137" s="27"/>
      <c r="Q137" s="27"/>
      <c r="R137" s="27"/>
    </row>
    <row r="138" spans="1:18" ht="100.5" x14ac:dyDescent="0.25">
      <c r="A138" s="202" t="s">
        <v>385</v>
      </c>
      <c r="B138" s="193" t="s">
        <v>389</v>
      </c>
      <c r="C138" s="158" t="s">
        <v>99</v>
      </c>
      <c r="D138" s="156">
        <f t="shared" ref="D138" si="42">F138+H138+J138+L138</f>
        <v>196564.59999999998</v>
      </c>
      <c r="E138" s="156">
        <f t="shared" ref="E138" si="43">G138+I138+K138+M138</f>
        <v>196564.59999999998</v>
      </c>
      <c r="F138" s="156">
        <v>0</v>
      </c>
      <c r="G138" s="156">
        <v>0</v>
      </c>
      <c r="H138" s="156">
        <v>196367.8</v>
      </c>
      <c r="I138" s="156">
        <v>196367.8</v>
      </c>
      <c r="J138" s="156">
        <v>196.8</v>
      </c>
      <c r="K138" s="156">
        <v>196.8</v>
      </c>
      <c r="L138" s="156">
        <v>0</v>
      </c>
      <c r="M138" s="156">
        <v>0</v>
      </c>
      <c r="N138" s="85">
        <f>E138/D138*100</f>
        <v>100</v>
      </c>
      <c r="O138" s="27"/>
      <c r="P138" s="27"/>
      <c r="Q138" s="27"/>
      <c r="R138" s="27"/>
    </row>
    <row r="139" spans="1:18" ht="112.5" x14ac:dyDescent="0.25">
      <c r="A139" s="424" t="s">
        <v>301</v>
      </c>
      <c r="B139" s="411" t="s">
        <v>302</v>
      </c>
      <c r="C139" s="449" t="s">
        <v>99</v>
      </c>
      <c r="D139" s="370">
        <f t="shared" ref="D139:M139" si="44">D142+D143+D144+D145+D146+D147+D148</f>
        <v>99607.3</v>
      </c>
      <c r="E139" s="370">
        <f t="shared" si="44"/>
        <v>99607.3</v>
      </c>
      <c r="F139" s="370">
        <f t="shared" si="44"/>
        <v>165.5</v>
      </c>
      <c r="G139" s="370">
        <f t="shared" si="44"/>
        <v>165.5</v>
      </c>
      <c r="H139" s="370">
        <f t="shared" si="44"/>
        <v>32062.600000000002</v>
      </c>
      <c r="I139" s="370">
        <f t="shared" si="44"/>
        <v>32062.600000000002</v>
      </c>
      <c r="J139" s="370">
        <f t="shared" si="44"/>
        <v>51679.7</v>
      </c>
      <c r="K139" s="370">
        <f t="shared" si="44"/>
        <v>51679.7</v>
      </c>
      <c r="L139" s="370">
        <f t="shared" si="44"/>
        <v>15699.5</v>
      </c>
      <c r="M139" s="370">
        <f t="shared" si="44"/>
        <v>15699.5</v>
      </c>
      <c r="N139" s="518">
        <f>E139/D139*100</f>
        <v>100</v>
      </c>
      <c r="O139" s="50" t="s">
        <v>303</v>
      </c>
      <c r="P139" s="52">
        <v>98.96</v>
      </c>
      <c r="Q139" s="52">
        <v>98.96</v>
      </c>
      <c r="R139" s="60">
        <f t="shared" ref="R139:R140" si="45">Q139/P139*100</f>
        <v>100</v>
      </c>
    </row>
    <row r="140" spans="1:18" ht="78.75" x14ac:dyDescent="0.25">
      <c r="A140" s="482"/>
      <c r="B140" s="412"/>
      <c r="C140" s="523"/>
      <c r="D140" s="436"/>
      <c r="E140" s="436"/>
      <c r="F140" s="436"/>
      <c r="G140" s="436"/>
      <c r="H140" s="436"/>
      <c r="I140" s="436"/>
      <c r="J140" s="436"/>
      <c r="K140" s="436"/>
      <c r="L140" s="436"/>
      <c r="M140" s="436"/>
      <c r="N140" s="519"/>
      <c r="O140" s="50" t="s">
        <v>304</v>
      </c>
      <c r="P140" s="52">
        <v>48.2</v>
      </c>
      <c r="Q140" s="52">
        <v>48.2</v>
      </c>
      <c r="R140" s="60">
        <f t="shared" si="45"/>
        <v>100</v>
      </c>
    </row>
    <row r="141" spans="1:18" x14ac:dyDescent="0.25">
      <c r="A141" s="432" t="s">
        <v>106</v>
      </c>
      <c r="B141" s="433"/>
      <c r="C141" s="434"/>
      <c r="D141" s="140"/>
      <c r="E141" s="124"/>
      <c r="F141" s="124"/>
      <c r="G141" s="124"/>
      <c r="H141" s="124"/>
      <c r="I141" s="124"/>
      <c r="J141" s="124"/>
      <c r="K141" s="124"/>
      <c r="L141" s="124"/>
      <c r="M141" s="124"/>
      <c r="N141" s="148"/>
      <c r="O141" s="148"/>
      <c r="P141" s="149"/>
      <c r="Q141" s="149"/>
      <c r="R141" s="149"/>
    </row>
    <row r="142" spans="1:18" ht="112.5" x14ac:dyDescent="0.25">
      <c r="A142" s="42" t="s">
        <v>305</v>
      </c>
      <c r="B142" s="193" t="s">
        <v>306</v>
      </c>
      <c r="C142" s="54" t="s">
        <v>99</v>
      </c>
      <c r="D142" s="96">
        <f t="shared" ref="D142:E148" si="46">F142+H142+J142+L142</f>
        <v>7890.7</v>
      </c>
      <c r="E142" s="96">
        <f t="shared" si="46"/>
        <v>7890.7</v>
      </c>
      <c r="F142" s="91">
        <v>165.5</v>
      </c>
      <c r="G142" s="91">
        <v>165.5</v>
      </c>
      <c r="H142" s="91">
        <v>7725.2</v>
      </c>
      <c r="I142" s="91">
        <v>7725.2</v>
      </c>
      <c r="J142" s="58">
        <v>0</v>
      </c>
      <c r="K142" s="58">
        <v>0</v>
      </c>
      <c r="L142" s="58">
        <v>0</v>
      </c>
      <c r="M142" s="58">
        <v>0</v>
      </c>
      <c r="N142" s="83">
        <f t="shared" ref="N142:N148" si="47">E142/D142*100</f>
        <v>100</v>
      </c>
      <c r="O142" s="50" t="s">
        <v>303</v>
      </c>
      <c r="P142" s="52">
        <v>98.96</v>
      </c>
      <c r="Q142" s="52">
        <v>98.96</v>
      </c>
      <c r="R142" s="60">
        <f t="shared" ref="R142" si="48">Q142/P142*100</f>
        <v>100</v>
      </c>
    </row>
    <row r="143" spans="1:18" ht="55.5" x14ac:dyDescent="0.25">
      <c r="A143" s="42" t="s">
        <v>307</v>
      </c>
      <c r="B143" s="193" t="s">
        <v>308</v>
      </c>
      <c r="C143" s="54" t="s">
        <v>99</v>
      </c>
      <c r="D143" s="96">
        <f t="shared" si="46"/>
        <v>1387</v>
      </c>
      <c r="E143" s="96">
        <f t="shared" si="46"/>
        <v>1387</v>
      </c>
      <c r="F143" s="58">
        <v>0</v>
      </c>
      <c r="G143" s="58">
        <v>0</v>
      </c>
      <c r="H143" s="91">
        <v>1387</v>
      </c>
      <c r="I143" s="91">
        <v>1387</v>
      </c>
      <c r="J143" s="78">
        <v>0</v>
      </c>
      <c r="K143" s="78">
        <v>0</v>
      </c>
      <c r="L143" s="78">
        <v>0</v>
      </c>
      <c r="M143" s="78">
        <v>0</v>
      </c>
      <c r="N143" s="83">
        <f t="shared" si="47"/>
        <v>100</v>
      </c>
      <c r="O143" s="148"/>
      <c r="P143" s="148"/>
      <c r="Q143" s="148"/>
      <c r="R143" s="142"/>
    </row>
    <row r="144" spans="1:18" ht="78.75" x14ac:dyDescent="0.25">
      <c r="A144" s="42" t="s">
        <v>309</v>
      </c>
      <c r="B144" s="193" t="s">
        <v>310</v>
      </c>
      <c r="C144" s="54" t="s">
        <v>99</v>
      </c>
      <c r="D144" s="96">
        <f t="shared" si="46"/>
        <v>2023.2</v>
      </c>
      <c r="E144" s="96">
        <f t="shared" si="46"/>
        <v>2023.2</v>
      </c>
      <c r="F144" s="58">
        <v>0</v>
      </c>
      <c r="G144" s="58">
        <v>0</v>
      </c>
      <c r="H144" s="91">
        <v>1780.2</v>
      </c>
      <c r="I144" s="91">
        <v>1780.2</v>
      </c>
      <c r="J144" s="91">
        <v>143</v>
      </c>
      <c r="K144" s="91">
        <v>143</v>
      </c>
      <c r="L144" s="91">
        <v>100</v>
      </c>
      <c r="M144" s="91">
        <v>100</v>
      </c>
      <c r="N144" s="83">
        <f t="shared" si="47"/>
        <v>100</v>
      </c>
      <c r="O144" s="205" t="s">
        <v>304</v>
      </c>
      <c r="P144" s="52">
        <v>48.2</v>
      </c>
      <c r="Q144" s="52">
        <v>48.2</v>
      </c>
      <c r="R144" s="60">
        <f t="shared" ref="R144:R146" si="49">Q144/P144*100</f>
        <v>100</v>
      </c>
    </row>
    <row r="145" spans="1:18" ht="112.5" x14ac:dyDescent="0.25">
      <c r="A145" s="42" t="s">
        <v>311</v>
      </c>
      <c r="B145" s="54" t="s">
        <v>312</v>
      </c>
      <c r="C145" s="54" t="s">
        <v>99</v>
      </c>
      <c r="D145" s="55">
        <f t="shared" si="46"/>
        <v>43.7</v>
      </c>
      <c r="E145" s="55">
        <f t="shared" si="46"/>
        <v>43.7</v>
      </c>
      <c r="F145" s="78">
        <v>0</v>
      </c>
      <c r="G145" s="78">
        <v>0</v>
      </c>
      <c r="H145" s="78">
        <v>0</v>
      </c>
      <c r="I145" s="78">
        <v>0</v>
      </c>
      <c r="J145" s="78">
        <v>43.7</v>
      </c>
      <c r="K145" s="78">
        <v>43.7</v>
      </c>
      <c r="L145" s="78">
        <v>0</v>
      </c>
      <c r="M145" s="78">
        <v>0</v>
      </c>
      <c r="N145" s="83">
        <f t="shared" si="47"/>
        <v>100</v>
      </c>
      <c r="O145" s="205" t="s">
        <v>313</v>
      </c>
      <c r="P145" s="51">
        <v>510</v>
      </c>
      <c r="Q145" s="51">
        <v>510</v>
      </c>
      <c r="R145" s="60">
        <f t="shared" si="49"/>
        <v>100</v>
      </c>
    </row>
    <row r="146" spans="1:18" ht="56.25" x14ac:dyDescent="0.25">
      <c r="A146" s="159" t="s">
        <v>314</v>
      </c>
      <c r="B146" s="157" t="s">
        <v>390</v>
      </c>
      <c r="C146" s="54" t="s">
        <v>99</v>
      </c>
      <c r="D146" s="96">
        <f t="shared" si="46"/>
        <v>62536.3</v>
      </c>
      <c r="E146" s="96">
        <f t="shared" si="46"/>
        <v>62536.3</v>
      </c>
      <c r="F146" s="160">
        <v>0</v>
      </c>
      <c r="G146" s="160">
        <v>0</v>
      </c>
      <c r="H146" s="91">
        <v>21170.2</v>
      </c>
      <c r="I146" s="91">
        <v>21170.2</v>
      </c>
      <c r="J146" s="91">
        <v>27997.3</v>
      </c>
      <c r="K146" s="91">
        <v>27997.3</v>
      </c>
      <c r="L146" s="91">
        <v>13368.8</v>
      </c>
      <c r="M146" s="91">
        <v>13368.8</v>
      </c>
      <c r="N146" s="83">
        <f t="shared" si="47"/>
        <v>100</v>
      </c>
      <c r="O146" s="205" t="s">
        <v>316</v>
      </c>
      <c r="P146" s="51">
        <v>14625</v>
      </c>
      <c r="Q146" s="51">
        <v>14625</v>
      </c>
      <c r="R146" s="60">
        <f t="shared" si="49"/>
        <v>100</v>
      </c>
    </row>
    <row r="147" spans="1:18" ht="101.25" x14ac:dyDescent="0.25">
      <c r="A147" s="159" t="s">
        <v>315</v>
      </c>
      <c r="B147" s="157" t="s">
        <v>391</v>
      </c>
      <c r="C147" s="54" t="s">
        <v>99</v>
      </c>
      <c r="D147" s="96">
        <f t="shared" si="46"/>
        <v>13383.9</v>
      </c>
      <c r="E147" s="96">
        <f t="shared" si="46"/>
        <v>13383.9</v>
      </c>
      <c r="F147" s="58">
        <v>0</v>
      </c>
      <c r="G147" s="58">
        <v>0</v>
      </c>
      <c r="H147" s="91">
        <v>0</v>
      </c>
      <c r="I147" s="91">
        <v>0</v>
      </c>
      <c r="J147" s="91">
        <v>13378.9</v>
      </c>
      <c r="K147" s="91">
        <v>13378.9</v>
      </c>
      <c r="L147" s="256">
        <v>5</v>
      </c>
      <c r="M147" s="256">
        <v>5</v>
      </c>
      <c r="N147" s="83">
        <f t="shared" si="47"/>
        <v>100</v>
      </c>
      <c r="O147" s="107"/>
      <c r="P147" s="107"/>
      <c r="Q147" s="107"/>
      <c r="R147" s="107"/>
    </row>
    <row r="148" spans="1:18" ht="135" x14ac:dyDescent="0.25">
      <c r="A148" s="159" t="s">
        <v>317</v>
      </c>
      <c r="B148" s="157" t="s">
        <v>392</v>
      </c>
      <c r="C148" s="54" t="s">
        <v>99</v>
      </c>
      <c r="D148" s="96">
        <f t="shared" si="46"/>
        <v>12342.5</v>
      </c>
      <c r="E148" s="96">
        <f t="shared" si="46"/>
        <v>12342.5</v>
      </c>
      <c r="F148" s="91">
        <v>0</v>
      </c>
      <c r="G148" s="91">
        <v>0</v>
      </c>
      <c r="H148" s="91">
        <v>0</v>
      </c>
      <c r="I148" s="91">
        <v>0</v>
      </c>
      <c r="J148" s="91">
        <v>10116.799999999999</v>
      </c>
      <c r="K148" s="91">
        <v>10116.799999999999</v>
      </c>
      <c r="L148" s="200">
        <v>2225.6999999999998</v>
      </c>
      <c r="M148" s="200">
        <v>2225.6999999999998</v>
      </c>
      <c r="N148" s="83">
        <f t="shared" si="47"/>
        <v>100</v>
      </c>
      <c r="O148" s="107"/>
      <c r="P148" s="107"/>
      <c r="Q148" s="107"/>
      <c r="R148" s="107"/>
    </row>
    <row r="149" spans="1:18" ht="70.5" customHeight="1" x14ac:dyDescent="0.25">
      <c r="A149" s="202" t="s">
        <v>394</v>
      </c>
      <c r="B149" s="203" t="s">
        <v>393</v>
      </c>
      <c r="C149" s="204" t="s">
        <v>99</v>
      </c>
      <c r="D149" s="263">
        <f>D150+D152+D155</f>
        <v>0</v>
      </c>
      <c r="E149" s="263">
        <f t="shared" ref="E149:M149" si="50">E150+E152+E155</f>
        <v>0</v>
      </c>
      <c r="F149" s="263">
        <f t="shared" si="50"/>
        <v>0</v>
      </c>
      <c r="G149" s="263">
        <f t="shared" si="50"/>
        <v>0</v>
      </c>
      <c r="H149" s="263">
        <f t="shared" si="50"/>
        <v>0</v>
      </c>
      <c r="I149" s="263">
        <f t="shared" si="50"/>
        <v>0</v>
      </c>
      <c r="J149" s="263">
        <f t="shared" si="50"/>
        <v>0</v>
      </c>
      <c r="K149" s="263">
        <f t="shared" si="50"/>
        <v>0</v>
      </c>
      <c r="L149" s="263">
        <f t="shared" si="50"/>
        <v>0</v>
      </c>
      <c r="M149" s="263">
        <f t="shared" si="50"/>
        <v>0</v>
      </c>
      <c r="N149" s="264">
        <v>0</v>
      </c>
      <c r="O149" s="107"/>
      <c r="P149" s="107"/>
      <c r="Q149" s="107"/>
      <c r="R149" s="107"/>
    </row>
    <row r="150" spans="1:18" ht="104.25" customHeight="1" x14ac:dyDescent="0.25">
      <c r="A150" s="395" t="s">
        <v>395</v>
      </c>
      <c r="B150" s="411" t="s">
        <v>396</v>
      </c>
      <c r="C150" s="413" t="s">
        <v>99</v>
      </c>
      <c r="D150" s="257">
        <f t="shared" ref="D150" si="51">F150+H150+J150+L150</f>
        <v>0</v>
      </c>
      <c r="E150" s="257">
        <f t="shared" ref="E150" si="52">G150+I150+K150+M150</f>
        <v>0</v>
      </c>
      <c r="F150" s="258">
        <v>0</v>
      </c>
      <c r="G150" s="258">
        <v>0</v>
      </c>
      <c r="H150" s="258">
        <v>0</v>
      </c>
      <c r="I150" s="258">
        <v>0</v>
      </c>
      <c r="J150" s="258">
        <v>0</v>
      </c>
      <c r="K150" s="258">
        <v>0</v>
      </c>
      <c r="L150" s="258">
        <v>0</v>
      </c>
      <c r="M150" s="258">
        <v>0</v>
      </c>
      <c r="N150" s="265">
        <v>0</v>
      </c>
      <c r="O150" s="259" t="s">
        <v>404</v>
      </c>
      <c r="P150" s="107">
        <v>10</v>
      </c>
      <c r="Q150" s="107">
        <v>10</v>
      </c>
      <c r="R150" s="60">
        <f t="shared" ref="R150:R156" si="53">Q150/P150*100</f>
        <v>100</v>
      </c>
    </row>
    <row r="151" spans="1:18" ht="156.75" customHeight="1" x14ac:dyDescent="0.25">
      <c r="A151" s="396"/>
      <c r="B151" s="412"/>
      <c r="C151" s="414"/>
      <c r="D151" s="266"/>
      <c r="E151" s="266"/>
      <c r="F151" s="267"/>
      <c r="G151" s="267"/>
      <c r="H151" s="267"/>
      <c r="I151" s="267"/>
      <c r="J151" s="267"/>
      <c r="K151" s="267"/>
      <c r="L151" s="267"/>
      <c r="M151" s="267"/>
      <c r="N151" s="268"/>
      <c r="O151" s="259" t="s">
        <v>453</v>
      </c>
      <c r="P151" s="107">
        <v>72</v>
      </c>
      <c r="Q151" s="107">
        <v>72</v>
      </c>
      <c r="R151" s="60">
        <f t="shared" si="53"/>
        <v>100</v>
      </c>
    </row>
    <row r="152" spans="1:18" ht="213.75" x14ac:dyDescent="0.25">
      <c r="A152" s="395" t="s">
        <v>397</v>
      </c>
      <c r="B152" s="411" t="s">
        <v>398</v>
      </c>
      <c r="C152" s="413" t="s">
        <v>99</v>
      </c>
      <c r="D152" s="257">
        <f t="shared" ref="D152:D155" si="54">F152+H152+J152+L152</f>
        <v>0</v>
      </c>
      <c r="E152" s="257">
        <f>G152+I152+K152+M152</f>
        <v>0</v>
      </c>
      <c r="F152" s="258">
        <v>0</v>
      </c>
      <c r="G152" s="258">
        <v>0</v>
      </c>
      <c r="H152" s="258">
        <v>0</v>
      </c>
      <c r="I152" s="258">
        <v>0</v>
      </c>
      <c r="J152" s="258">
        <v>0</v>
      </c>
      <c r="K152" s="258">
        <v>0</v>
      </c>
      <c r="L152" s="258">
        <v>0</v>
      </c>
      <c r="M152" s="258">
        <v>0</v>
      </c>
      <c r="N152" s="265">
        <v>0</v>
      </c>
      <c r="O152" s="259" t="s">
        <v>405</v>
      </c>
      <c r="P152" s="250">
        <v>35.57</v>
      </c>
      <c r="Q152" s="161">
        <v>35.57</v>
      </c>
      <c r="R152" s="60">
        <f t="shared" si="53"/>
        <v>100</v>
      </c>
    </row>
    <row r="153" spans="1:18" ht="88.5" customHeight="1" x14ac:dyDescent="0.25">
      <c r="A153" s="415"/>
      <c r="B153" s="416"/>
      <c r="C153" s="417"/>
      <c r="D153" s="266"/>
      <c r="E153" s="266"/>
      <c r="F153" s="267"/>
      <c r="G153" s="267"/>
      <c r="H153" s="267"/>
      <c r="I153" s="267"/>
      <c r="J153" s="267"/>
      <c r="K153" s="267"/>
      <c r="L153" s="267"/>
      <c r="M153" s="267"/>
      <c r="N153" s="268"/>
      <c r="O153" s="259" t="s">
        <v>454</v>
      </c>
      <c r="P153" s="250">
        <v>16</v>
      </c>
      <c r="Q153" s="250">
        <v>16</v>
      </c>
      <c r="R153" s="60">
        <f t="shared" si="53"/>
        <v>100</v>
      </c>
    </row>
    <row r="154" spans="1:18" ht="101.25" x14ac:dyDescent="0.25">
      <c r="A154" s="396"/>
      <c r="B154" s="412"/>
      <c r="C154" s="414"/>
      <c r="D154" s="260"/>
      <c r="E154" s="260"/>
      <c r="F154" s="261"/>
      <c r="G154" s="261"/>
      <c r="H154" s="261"/>
      <c r="I154" s="261"/>
      <c r="J154" s="261"/>
      <c r="K154" s="261"/>
      <c r="L154" s="261"/>
      <c r="M154" s="261"/>
      <c r="N154" s="102"/>
      <c r="O154" s="259" t="s">
        <v>455</v>
      </c>
      <c r="P154" s="250">
        <v>15</v>
      </c>
      <c r="Q154" s="250">
        <v>15</v>
      </c>
      <c r="R154" s="60">
        <f t="shared" si="53"/>
        <v>100</v>
      </c>
    </row>
    <row r="155" spans="1:18" ht="56.25" x14ac:dyDescent="0.25">
      <c r="A155" s="395" t="s">
        <v>399</v>
      </c>
      <c r="B155" s="411" t="s">
        <v>400</v>
      </c>
      <c r="C155" s="413" t="s">
        <v>99</v>
      </c>
      <c r="D155" s="266">
        <f t="shared" si="54"/>
        <v>0</v>
      </c>
      <c r="E155" s="266">
        <f t="shared" ref="E155" si="55">G155+I155+K155+M155</f>
        <v>0</v>
      </c>
      <c r="F155" s="267">
        <v>0</v>
      </c>
      <c r="G155" s="267">
        <v>0</v>
      </c>
      <c r="H155" s="267">
        <v>0</v>
      </c>
      <c r="I155" s="267">
        <v>0</v>
      </c>
      <c r="J155" s="267">
        <v>0</v>
      </c>
      <c r="K155" s="267">
        <v>0</v>
      </c>
      <c r="L155" s="267">
        <v>0</v>
      </c>
      <c r="M155" s="267">
        <v>0</v>
      </c>
      <c r="N155" s="269">
        <v>0</v>
      </c>
      <c r="O155" s="259" t="s">
        <v>406</v>
      </c>
      <c r="P155" s="107">
        <v>45</v>
      </c>
      <c r="Q155" s="107">
        <v>45</v>
      </c>
      <c r="R155" s="60">
        <f t="shared" si="53"/>
        <v>100</v>
      </c>
    </row>
    <row r="156" spans="1:18" ht="45.75" customHeight="1" x14ac:dyDescent="0.25">
      <c r="A156" s="396"/>
      <c r="B156" s="412"/>
      <c r="C156" s="414"/>
      <c r="D156" s="260"/>
      <c r="E156" s="260"/>
      <c r="F156" s="261"/>
      <c r="G156" s="261"/>
      <c r="H156" s="261"/>
      <c r="I156" s="261"/>
      <c r="J156" s="261"/>
      <c r="K156" s="261"/>
      <c r="L156" s="261"/>
      <c r="M156" s="261"/>
      <c r="N156" s="262"/>
      <c r="O156" s="259" t="s">
        <v>456</v>
      </c>
      <c r="P156" s="107">
        <v>1</v>
      </c>
      <c r="Q156" s="107">
        <v>1</v>
      </c>
      <c r="R156" s="60">
        <f t="shared" si="53"/>
        <v>100</v>
      </c>
    </row>
    <row r="157" spans="1:18" ht="56.25" x14ac:dyDescent="0.25">
      <c r="A157" s="452" t="s">
        <v>318</v>
      </c>
      <c r="B157" s="500" t="s">
        <v>36</v>
      </c>
      <c r="C157" s="500" t="s">
        <v>99</v>
      </c>
      <c r="D157" s="456">
        <f>D163+D176+D186+D195+D207+D213</f>
        <v>160296.842</v>
      </c>
      <c r="E157" s="456">
        <f>E163+E176+E186+E195+E207+E213</f>
        <v>163283.17199999999</v>
      </c>
      <c r="F157" s="456">
        <f>F163+F176+F186+F195+F207</f>
        <v>3557</v>
      </c>
      <c r="G157" s="456">
        <f>G163+G176+G186+G195+G207</f>
        <v>5317.5</v>
      </c>
      <c r="H157" s="456">
        <f>H163+H176+H186+H195+H207+H213</f>
        <v>92649.7</v>
      </c>
      <c r="I157" s="456">
        <f>I163+I176+I186+I195+I207+I213</f>
        <v>91699.078999999998</v>
      </c>
      <c r="J157" s="456">
        <f>J163+J176+J186+J195+J207+J213</f>
        <v>27210.142</v>
      </c>
      <c r="K157" s="456">
        <f>K163+K176+K186+K195+K207+K213</f>
        <v>27946.593000000001</v>
      </c>
      <c r="L157" s="456">
        <f>L163+L176+L186+L195+L207</f>
        <v>36880</v>
      </c>
      <c r="M157" s="456">
        <f>M163+M176+M186+M195+M207</f>
        <v>38320</v>
      </c>
      <c r="N157" s="456">
        <f>E157/D157*100</f>
        <v>101.86299989615515</v>
      </c>
      <c r="O157" s="334" t="s">
        <v>319</v>
      </c>
      <c r="P157" s="73">
        <v>0.87</v>
      </c>
      <c r="Q157" s="71">
        <v>1.01</v>
      </c>
      <c r="R157" s="72">
        <f>Q157/P157*100</f>
        <v>116.0919540229885</v>
      </c>
    </row>
    <row r="158" spans="1:18" ht="56.25" x14ac:dyDescent="0.25">
      <c r="A158" s="453"/>
      <c r="B158" s="520"/>
      <c r="C158" s="520"/>
      <c r="D158" s="521"/>
      <c r="E158" s="521"/>
      <c r="F158" s="521"/>
      <c r="G158" s="521"/>
      <c r="H158" s="521"/>
      <c r="I158" s="521"/>
      <c r="J158" s="521"/>
      <c r="K158" s="521"/>
      <c r="L158" s="521"/>
      <c r="M158" s="521"/>
      <c r="N158" s="456"/>
      <c r="O158" s="334" t="s">
        <v>478</v>
      </c>
      <c r="P158" s="97">
        <v>20</v>
      </c>
      <c r="Q158" s="76">
        <v>56</v>
      </c>
      <c r="R158" s="72">
        <f>Q158/P158*100</f>
        <v>280</v>
      </c>
    </row>
    <row r="159" spans="1:18" ht="72" customHeight="1" x14ac:dyDescent="0.25">
      <c r="A159" s="453"/>
      <c r="B159" s="520"/>
      <c r="C159" s="520"/>
      <c r="D159" s="521"/>
      <c r="E159" s="521"/>
      <c r="F159" s="521"/>
      <c r="G159" s="521"/>
      <c r="H159" s="521"/>
      <c r="I159" s="521"/>
      <c r="J159" s="521"/>
      <c r="K159" s="521"/>
      <c r="L159" s="521"/>
      <c r="M159" s="521"/>
      <c r="N159" s="456"/>
      <c r="O159" s="334" t="s">
        <v>320</v>
      </c>
      <c r="P159" s="98">
        <v>75</v>
      </c>
      <c r="Q159" s="76">
        <v>91</v>
      </c>
      <c r="R159" s="72">
        <f>Q159/P159*100</f>
        <v>121.33333333333334</v>
      </c>
    </row>
    <row r="160" spans="1:18" ht="22.5" x14ac:dyDescent="0.25">
      <c r="A160" s="453"/>
      <c r="B160" s="520"/>
      <c r="C160" s="520"/>
      <c r="D160" s="521"/>
      <c r="E160" s="521"/>
      <c r="F160" s="521"/>
      <c r="G160" s="521"/>
      <c r="H160" s="521"/>
      <c r="I160" s="521"/>
      <c r="J160" s="521"/>
      <c r="K160" s="521"/>
      <c r="L160" s="521"/>
      <c r="M160" s="521"/>
      <c r="N160" s="456"/>
      <c r="O160" s="335" t="s">
        <v>321</v>
      </c>
      <c r="P160" s="76">
        <v>99</v>
      </c>
      <c r="Q160" s="76">
        <v>181</v>
      </c>
      <c r="R160" s="72">
        <f>Q160/P160*100</f>
        <v>182.82828282828282</v>
      </c>
    </row>
    <row r="161" spans="1:19" ht="78.75" x14ac:dyDescent="0.25">
      <c r="A161" s="453"/>
      <c r="B161" s="457"/>
      <c r="C161" s="457"/>
      <c r="D161" s="522"/>
      <c r="E161" s="522"/>
      <c r="F161" s="522"/>
      <c r="G161" s="522"/>
      <c r="H161" s="522"/>
      <c r="I161" s="522"/>
      <c r="J161" s="522"/>
      <c r="K161" s="522"/>
      <c r="L161" s="522"/>
      <c r="M161" s="522"/>
      <c r="N161" s="514"/>
      <c r="O161" s="334" t="s">
        <v>534</v>
      </c>
      <c r="P161" s="76">
        <v>12</v>
      </c>
      <c r="Q161" s="76">
        <v>25</v>
      </c>
      <c r="R161" s="72">
        <f>Q161/P161*100</f>
        <v>208.33333333333334</v>
      </c>
    </row>
    <row r="162" spans="1:19" x14ac:dyDescent="0.25">
      <c r="A162" s="463" t="s">
        <v>96</v>
      </c>
      <c r="B162" s="463"/>
      <c r="C162" s="463"/>
      <c r="D162" s="83"/>
      <c r="E162" s="55"/>
      <c r="F162" s="55"/>
      <c r="G162" s="86"/>
      <c r="H162" s="86"/>
      <c r="I162" s="55"/>
      <c r="J162" s="55"/>
      <c r="K162" s="86"/>
      <c r="L162" s="86"/>
      <c r="M162" s="86"/>
      <c r="N162" s="83"/>
      <c r="O162" s="83"/>
      <c r="P162" s="83"/>
      <c r="Q162" s="83"/>
      <c r="R162" s="83"/>
    </row>
    <row r="163" spans="1:19" ht="87.75" customHeight="1" x14ac:dyDescent="0.25">
      <c r="A163" s="379" t="s">
        <v>322</v>
      </c>
      <c r="B163" s="491" t="s">
        <v>323</v>
      </c>
      <c r="C163" s="367" t="s">
        <v>99</v>
      </c>
      <c r="D163" s="370">
        <f>D167+D168+D169</f>
        <v>40457.042000000001</v>
      </c>
      <c r="E163" s="370">
        <f>E167+E168+E169</f>
        <v>41899.792999999998</v>
      </c>
      <c r="F163" s="370">
        <f t="shared" ref="F163:M163" si="56">F167+F168+F169</f>
        <v>0</v>
      </c>
      <c r="G163" s="370">
        <f t="shared" si="56"/>
        <v>0</v>
      </c>
      <c r="H163" s="370">
        <f t="shared" si="56"/>
        <v>0</v>
      </c>
      <c r="I163" s="370">
        <f t="shared" si="56"/>
        <v>0</v>
      </c>
      <c r="J163" s="370">
        <f t="shared" si="56"/>
        <v>3577.0420000000004</v>
      </c>
      <c r="K163" s="370">
        <f t="shared" si="56"/>
        <v>3579.7929999999997</v>
      </c>
      <c r="L163" s="370">
        <f t="shared" si="56"/>
        <v>36880</v>
      </c>
      <c r="M163" s="370">
        <f t="shared" si="56"/>
        <v>38320</v>
      </c>
      <c r="N163" s="370">
        <f>E163/D163*100</f>
        <v>103.56613071217613</v>
      </c>
      <c r="O163" s="50" t="s">
        <v>479</v>
      </c>
      <c r="P163" s="99">
        <v>3203</v>
      </c>
      <c r="Q163" s="99">
        <v>3695.1</v>
      </c>
      <c r="R163" s="99">
        <f>Q163/P163*100</f>
        <v>115.36372151108336</v>
      </c>
    </row>
    <row r="164" spans="1:19" ht="56.25" x14ac:dyDescent="0.25">
      <c r="A164" s="425"/>
      <c r="B164" s="492"/>
      <c r="C164" s="562"/>
      <c r="D164" s="435"/>
      <c r="E164" s="435"/>
      <c r="F164" s="435"/>
      <c r="G164" s="435"/>
      <c r="H164" s="435"/>
      <c r="I164" s="435"/>
      <c r="J164" s="435"/>
      <c r="K164" s="435"/>
      <c r="L164" s="435"/>
      <c r="M164" s="435"/>
      <c r="N164" s="475"/>
      <c r="O164" s="50" t="s">
        <v>324</v>
      </c>
      <c r="P164" s="99">
        <v>32.9</v>
      </c>
      <c r="Q164" s="81">
        <v>33.700000000000003</v>
      </c>
      <c r="R164" s="99">
        <f>Q164/P164*100</f>
        <v>102.43161094224926</v>
      </c>
    </row>
    <row r="165" spans="1:19" ht="157.5" x14ac:dyDescent="0.25">
      <c r="A165" s="425"/>
      <c r="B165" s="492"/>
      <c r="C165" s="531"/>
      <c r="D165" s="436"/>
      <c r="E165" s="436"/>
      <c r="F165" s="436"/>
      <c r="G165" s="436"/>
      <c r="H165" s="436"/>
      <c r="I165" s="436"/>
      <c r="J165" s="436"/>
      <c r="K165" s="436"/>
      <c r="L165" s="436"/>
      <c r="M165" s="436"/>
      <c r="N165" s="431"/>
      <c r="O165" s="174" t="s">
        <v>325</v>
      </c>
      <c r="P165" s="84">
        <v>0.55500000000000005</v>
      </c>
      <c r="Q165" s="84">
        <v>0.55800000000000005</v>
      </c>
      <c r="R165" s="83">
        <f>Q165/P165*100</f>
        <v>100.54054054054053</v>
      </c>
    </row>
    <row r="166" spans="1:19" x14ac:dyDescent="0.25">
      <c r="A166" s="463" t="s">
        <v>106</v>
      </c>
      <c r="B166" s="463"/>
      <c r="C166" s="463"/>
      <c r="D166" s="149"/>
      <c r="E166" s="83"/>
      <c r="F166" s="83"/>
      <c r="G166" s="89"/>
      <c r="H166" s="89"/>
      <c r="I166" s="89"/>
      <c r="J166" s="89"/>
      <c r="K166" s="89"/>
      <c r="L166" s="89"/>
      <c r="M166" s="89"/>
      <c r="N166" s="150"/>
      <c r="O166" s="150"/>
      <c r="P166" s="100"/>
      <c r="Q166" s="100"/>
      <c r="R166" s="100"/>
    </row>
    <row r="167" spans="1:19" ht="66.75" x14ac:dyDescent="0.25">
      <c r="A167" s="42" t="s">
        <v>326</v>
      </c>
      <c r="B167" s="187" t="s">
        <v>327</v>
      </c>
      <c r="C167" s="43" t="s">
        <v>99</v>
      </c>
      <c r="D167" s="86">
        <f t="shared" ref="D167:E169" si="57">F167+H167+J167+L167</f>
        <v>0</v>
      </c>
      <c r="E167" s="86">
        <f t="shared" si="57"/>
        <v>0</v>
      </c>
      <c r="F167" s="282">
        <v>0</v>
      </c>
      <c r="G167" s="282">
        <v>0</v>
      </c>
      <c r="H167" s="282">
        <v>0</v>
      </c>
      <c r="I167" s="282">
        <v>0</v>
      </c>
      <c r="J167" s="282">
        <v>0</v>
      </c>
      <c r="K167" s="282">
        <v>0</v>
      </c>
      <c r="L167" s="282">
        <v>0</v>
      </c>
      <c r="M167" s="282">
        <v>0</v>
      </c>
      <c r="N167" s="283" t="e">
        <f>E167/D167*100</f>
        <v>#DIV/0!</v>
      </c>
      <c r="O167" s="46"/>
      <c r="P167" s="99"/>
      <c r="Q167" s="81"/>
      <c r="R167" s="78"/>
    </row>
    <row r="168" spans="1:19" ht="126" customHeight="1" x14ac:dyDescent="0.25">
      <c r="A168" s="42" t="s">
        <v>328</v>
      </c>
      <c r="B168" s="187" t="s">
        <v>468</v>
      </c>
      <c r="C168" s="43" t="s">
        <v>99</v>
      </c>
      <c r="D168" s="86">
        <f t="shared" si="57"/>
        <v>36880</v>
      </c>
      <c r="E168" s="86">
        <f t="shared" si="57"/>
        <v>38320</v>
      </c>
      <c r="F168" s="85">
        <v>0</v>
      </c>
      <c r="G168" s="85">
        <v>0</v>
      </c>
      <c r="H168" s="85">
        <v>0</v>
      </c>
      <c r="I168" s="85">
        <v>0</v>
      </c>
      <c r="J168" s="85">
        <v>0</v>
      </c>
      <c r="K168" s="85">
        <v>0</v>
      </c>
      <c r="L168" s="85">
        <v>36880</v>
      </c>
      <c r="M168" s="85">
        <v>38320</v>
      </c>
      <c r="N168" s="99">
        <f>E168/D168*100</f>
        <v>103.90455531453362</v>
      </c>
      <c r="O168" s="285"/>
      <c r="P168" s="84"/>
      <c r="Q168" s="84"/>
      <c r="R168" s="78"/>
      <c r="S168" s="134" t="s">
        <v>329</v>
      </c>
    </row>
    <row r="169" spans="1:19" ht="126" customHeight="1" x14ac:dyDescent="0.25">
      <c r="A169" s="280" t="s">
        <v>469</v>
      </c>
      <c r="B169" s="286" t="s">
        <v>470</v>
      </c>
      <c r="C169" s="277" t="s">
        <v>99</v>
      </c>
      <c r="D169" s="324">
        <f t="shared" si="57"/>
        <v>3577.0420000000004</v>
      </c>
      <c r="E169" s="324">
        <f t="shared" si="57"/>
        <v>3579.7929999999997</v>
      </c>
      <c r="F169" s="324">
        <f>F171+F172+F173+F174</f>
        <v>0</v>
      </c>
      <c r="G169" s="324">
        <f t="shared" ref="G169:N169" si="58">G171+G172+G173+G174</f>
        <v>0</v>
      </c>
      <c r="H169" s="324">
        <f t="shared" si="58"/>
        <v>0</v>
      </c>
      <c r="I169" s="324">
        <f t="shared" si="58"/>
        <v>0</v>
      </c>
      <c r="J169" s="324">
        <f t="shared" si="58"/>
        <v>3577.0420000000004</v>
      </c>
      <c r="K169" s="324">
        <f t="shared" si="58"/>
        <v>3579.7929999999997</v>
      </c>
      <c r="L169" s="324">
        <f t="shared" si="58"/>
        <v>0</v>
      </c>
      <c r="M169" s="324">
        <f t="shared" si="58"/>
        <v>0</v>
      </c>
      <c r="N169" s="63">
        <f t="shared" si="58"/>
        <v>300.0997192925476</v>
      </c>
      <c r="O169" s="285"/>
      <c r="P169" s="84"/>
      <c r="Q169" s="84"/>
      <c r="R169" s="282"/>
      <c r="S169" s="134"/>
    </row>
    <row r="170" spans="1:19" ht="15" customHeight="1" x14ac:dyDescent="0.25">
      <c r="A170" s="424" t="s">
        <v>234</v>
      </c>
      <c r="B170" s="529"/>
      <c r="C170" s="529"/>
      <c r="D170" s="149"/>
      <c r="E170" s="83"/>
      <c r="F170" s="83"/>
      <c r="G170" s="89"/>
      <c r="H170" s="89"/>
      <c r="I170" s="89"/>
      <c r="J170" s="89"/>
      <c r="K170" s="89"/>
      <c r="L170" s="89"/>
      <c r="M170" s="89"/>
      <c r="N170" s="150"/>
      <c r="O170" s="150"/>
      <c r="P170" s="100"/>
      <c r="Q170" s="100"/>
      <c r="R170" s="100"/>
    </row>
    <row r="171" spans="1:19" ht="56.25" x14ac:dyDescent="0.25">
      <c r="A171" s="280" t="s">
        <v>471</v>
      </c>
      <c r="B171" s="277" t="s">
        <v>473</v>
      </c>
      <c r="C171" s="277" t="s">
        <v>99</v>
      </c>
      <c r="D171" s="55">
        <f t="shared" ref="D171:E172" si="59">F171+H171+J171+L171</f>
        <v>750</v>
      </c>
      <c r="E171" s="55">
        <f t="shared" si="59"/>
        <v>750</v>
      </c>
      <c r="F171" s="78">
        <v>0</v>
      </c>
      <c r="G171" s="78">
        <v>0</v>
      </c>
      <c r="H171" s="103">
        <v>0</v>
      </c>
      <c r="I171" s="103">
        <v>0</v>
      </c>
      <c r="J171" s="78">
        <v>750</v>
      </c>
      <c r="K171" s="78">
        <v>750</v>
      </c>
      <c r="L171" s="83">
        <v>0</v>
      </c>
      <c r="M171" s="83">
        <v>0</v>
      </c>
      <c r="N171" s="99">
        <f>E171/D171*100</f>
        <v>100</v>
      </c>
      <c r="O171" s="285"/>
      <c r="P171" s="83"/>
      <c r="Q171" s="83"/>
      <c r="R171" s="83"/>
    </row>
    <row r="172" spans="1:19" ht="112.5" x14ac:dyDescent="0.25">
      <c r="A172" s="280" t="s">
        <v>472</v>
      </c>
      <c r="B172" s="54" t="s">
        <v>474</v>
      </c>
      <c r="C172" s="54" t="s">
        <v>99</v>
      </c>
      <c r="D172" s="55">
        <f t="shared" si="59"/>
        <v>0</v>
      </c>
      <c r="E172" s="55">
        <f t="shared" si="59"/>
        <v>0</v>
      </c>
      <c r="F172" s="190">
        <v>0</v>
      </c>
      <c r="G172" s="190">
        <v>0</v>
      </c>
      <c r="H172" s="103">
        <v>0</v>
      </c>
      <c r="I172" s="103">
        <v>0</v>
      </c>
      <c r="J172" s="190">
        <v>0</v>
      </c>
      <c r="K172" s="190">
        <v>0</v>
      </c>
      <c r="L172" s="83">
        <v>0</v>
      </c>
      <c r="M172" s="83">
        <v>0</v>
      </c>
      <c r="N172" s="83">
        <v>0</v>
      </c>
      <c r="O172" s="46"/>
      <c r="P172" s="83"/>
      <c r="Q172" s="83"/>
      <c r="R172" s="83"/>
    </row>
    <row r="173" spans="1:19" ht="146.25" x14ac:dyDescent="0.25">
      <c r="A173" s="42" t="s">
        <v>330</v>
      </c>
      <c r="B173" s="185" t="s">
        <v>475</v>
      </c>
      <c r="C173" s="43" t="s">
        <v>99</v>
      </c>
      <c r="D173" s="323">
        <f t="shared" ref="D173" si="60">F173+H173+J173+L173</f>
        <v>2758.7440000000001</v>
      </c>
      <c r="E173" s="323">
        <f t="shared" ref="E173" si="61">G173+I173+K173+M173</f>
        <v>2761.4949999999999</v>
      </c>
      <c r="F173" s="190">
        <v>0</v>
      </c>
      <c r="G173" s="190">
        <v>0</v>
      </c>
      <c r="H173" s="103">
        <v>0</v>
      </c>
      <c r="I173" s="103">
        <v>0</v>
      </c>
      <c r="J173" s="103">
        <v>2758.7440000000001</v>
      </c>
      <c r="K173" s="103">
        <v>2761.4949999999999</v>
      </c>
      <c r="L173" s="83">
        <v>0</v>
      </c>
      <c r="M173" s="83">
        <v>0</v>
      </c>
      <c r="N173" s="99">
        <f>E173/D173*100</f>
        <v>100.09971929254762</v>
      </c>
      <c r="O173" s="83"/>
      <c r="P173" s="83"/>
      <c r="Q173" s="83"/>
      <c r="R173" s="83"/>
    </row>
    <row r="174" spans="1:19" ht="56.25" x14ac:dyDescent="0.25">
      <c r="A174" s="42" t="s">
        <v>331</v>
      </c>
      <c r="B174" s="42" t="s">
        <v>476</v>
      </c>
      <c r="C174" s="277" t="s">
        <v>99</v>
      </c>
      <c r="D174" s="327">
        <f t="shared" ref="D174:E176" si="62">F174+H174+J174+L174</f>
        <v>68.298000000000002</v>
      </c>
      <c r="E174" s="327">
        <f t="shared" si="62"/>
        <v>68.298000000000002</v>
      </c>
      <c r="F174" s="281">
        <v>0</v>
      </c>
      <c r="G174" s="281">
        <v>0</v>
      </c>
      <c r="H174" s="328">
        <v>0</v>
      </c>
      <c r="I174" s="328">
        <v>0</v>
      </c>
      <c r="J174" s="328">
        <v>68.298000000000002</v>
      </c>
      <c r="K174" s="328">
        <v>68.298000000000002</v>
      </c>
      <c r="L174" s="106">
        <v>0</v>
      </c>
      <c r="M174" s="106">
        <v>0</v>
      </c>
      <c r="N174" s="287">
        <f>E174/D174*100</f>
        <v>100</v>
      </c>
      <c r="O174" s="106"/>
      <c r="P174" s="106"/>
      <c r="Q174" s="106"/>
      <c r="R174" s="106"/>
    </row>
    <row r="175" spans="1:19" ht="67.5" x14ac:dyDescent="0.25">
      <c r="A175" s="379" t="s">
        <v>332</v>
      </c>
      <c r="B175" s="559" t="s">
        <v>333</v>
      </c>
      <c r="C175" s="278"/>
      <c r="D175" s="327"/>
      <c r="E175" s="330"/>
      <c r="F175" s="281"/>
      <c r="G175" s="331"/>
      <c r="H175" s="328"/>
      <c r="I175" s="332"/>
      <c r="J175" s="328"/>
      <c r="K175" s="332"/>
      <c r="L175" s="106"/>
      <c r="M175" s="333"/>
      <c r="N175" s="287"/>
      <c r="O175" s="336" t="s">
        <v>480</v>
      </c>
      <c r="P175" s="82">
        <v>0.8</v>
      </c>
      <c r="Q175" s="82">
        <v>0.8</v>
      </c>
      <c r="R175" s="83">
        <f t="shared" ref="R175:R180" si="63">Q175/P175*100</f>
        <v>100</v>
      </c>
    </row>
    <row r="176" spans="1:19" ht="67.5" x14ac:dyDescent="0.25">
      <c r="A176" s="380"/>
      <c r="B176" s="560"/>
      <c r="C176" s="417" t="s">
        <v>99</v>
      </c>
      <c r="D176" s="435">
        <f t="shared" si="62"/>
        <v>4978.3</v>
      </c>
      <c r="E176" s="524">
        <f t="shared" si="62"/>
        <v>5292</v>
      </c>
      <c r="F176" s="435">
        <f>F182+F183+F185</f>
        <v>0</v>
      </c>
      <c r="G176" s="524">
        <f t="shared" ref="G176:M176" si="64">G182+G183+G185</f>
        <v>0</v>
      </c>
      <c r="H176" s="435">
        <f t="shared" si="64"/>
        <v>0</v>
      </c>
      <c r="I176" s="524">
        <f t="shared" si="64"/>
        <v>0</v>
      </c>
      <c r="J176" s="435">
        <f t="shared" si="64"/>
        <v>4978.3</v>
      </c>
      <c r="K176" s="524">
        <f t="shared" si="64"/>
        <v>5292</v>
      </c>
      <c r="L176" s="435">
        <f t="shared" si="64"/>
        <v>0</v>
      </c>
      <c r="M176" s="524">
        <f t="shared" si="64"/>
        <v>0</v>
      </c>
      <c r="N176" s="435">
        <f>E176/D176*100</f>
        <v>106.30134784966756</v>
      </c>
      <c r="O176" s="173" t="s">
        <v>481</v>
      </c>
      <c r="P176" s="82">
        <v>0.8</v>
      </c>
      <c r="Q176" s="82">
        <v>0.8</v>
      </c>
      <c r="R176" s="83">
        <f t="shared" si="63"/>
        <v>100</v>
      </c>
    </row>
    <row r="177" spans="1:18" ht="45" x14ac:dyDescent="0.25">
      <c r="A177" s="380"/>
      <c r="B177" s="560"/>
      <c r="C177" s="417"/>
      <c r="D177" s="435"/>
      <c r="E177" s="524"/>
      <c r="F177" s="443"/>
      <c r="G177" s="527"/>
      <c r="H177" s="443"/>
      <c r="I177" s="527"/>
      <c r="J177" s="435"/>
      <c r="K177" s="524"/>
      <c r="L177" s="443"/>
      <c r="M177" s="527"/>
      <c r="N177" s="443"/>
      <c r="O177" s="337" t="s">
        <v>334</v>
      </c>
      <c r="P177" s="105">
        <v>3574</v>
      </c>
      <c r="Q177" s="99">
        <v>2734.8</v>
      </c>
      <c r="R177" s="139">
        <f t="shared" si="63"/>
        <v>76.519306099608286</v>
      </c>
    </row>
    <row r="178" spans="1:18" ht="45" x14ac:dyDescent="0.25">
      <c r="A178" s="380"/>
      <c r="B178" s="560"/>
      <c r="C178" s="417"/>
      <c r="D178" s="435"/>
      <c r="E178" s="524"/>
      <c r="F178" s="443"/>
      <c r="G178" s="527"/>
      <c r="H178" s="443"/>
      <c r="I178" s="527"/>
      <c r="J178" s="435"/>
      <c r="K178" s="524"/>
      <c r="L178" s="443"/>
      <c r="M178" s="527"/>
      <c r="N178" s="443"/>
      <c r="O178" s="338" t="s">
        <v>335</v>
      </c>
      <c r="P178" s="105">
        <v>2000</v>
      </c>
      <c r="Q178" s="282">
        <v>881.58</v>
      </c>
      <c r="R178" s="139">
        <f t="shared" si="63"/>
        <v>44.079000000000001</v>
      </c>
    </row>
    <row r="179" spans="1:18" ht="33.75" x14ac:dyDescent="0.25">
      <c r="A179" s="380"/>
      <c r="B179" s="560"/>
      <c r="C179" s="417"/>
      <c r="D179" s="435"/>
      <c r="E179" s="524"/>
      <c r="F179" s="443"/>
      <c r="G179" s="527"/>
      <c r="H179" s="443"/>
      <c r="I179" s="527"/>
      <c r="J179" s="435"/>
      <c r="K179" s="524"/>
      <c r="L179" s="443"/>
      <c r="M179" s="527"/>
      <c r="N179" s="443"/>
      <c r="O179" s="338" t="s">
        <v>336</v>
      </c>
      <c r="P179" s="105">
        <v>25268</v>
      </c>
      <c r="Q179" s="99">
        <v>29660.7</v>
      </c>
      <c r="R179" s="139">
        <f t="shared" si="63"/>
        <v>117.38443881589362</v>
      </c>
    </row>
    <row r="180" spans="1:18" ht="33.75" x14ac:dyDescent="0.25">
      <c r="A180" s="381"/>
      <c r="B180" s="561"/>
      <c r="C180" s="414"/>
      <c r="D180" s="436"/>
      <c r="E180" s="525"/>
      <c r="F180" s="526"/>
      <c r="G180" s="528"/>
      <c r="H180" s="526"/>
      <c r="I180" s="528"/>
      <c r="J180" s="436"/>
      <c r="K180" s="525"/>
      <c r="L180" s="526"/>
      <c r="M180" s="528"/>
      <c r="N180" s="526"/>
      <c r="O180" s="338" t="s">
        <v>337</v>
      </c>
      <c r="P180" s="105">
        <v>10000</v>
      </c>
      <c r="Q180" s="99">
        <v>11551.3</v>
      </c>
      <c r="R180" s="139">
        <f t="shared" si="63"/>
        <v>115.51300000000001</v>
      </c>
    </row>
    <row r="181" spans="1:18" x14ac:dyDescent="0.25">
      <c r="A181" s="424" t="s">
        <v>234</v>
      </c>
      <c r="B181" s="529"/>
      <c r="C181" s="530"/>
      <c r="D181" s="149"/>
      <c r="E181" s="102"/>
      <c r="F181" s="102"/>
      <c r="G181" s="149"/>
      <c r="H181" s="149"/>
      <c r="I181" s="149"/>
      <c r="J181" s="149"/>
      <c r="K181" s="149"/>
      <c r="L181" s="149"/>
      <c r="M181" s="149"/>
      <c r="N181" s="151"/>
      <c r="O181" s="151"/>
      <c r="P181" s="329"/>
      <c r="Q181" s="329"/>
      <c r="R181" s="329"/>
    </row>
    <row r="182" spans="1:18" ht="44.25" x14ac:dyDescent="0.25">
      <c r="A182" s="42" t="s">
        <v>338</v>
      </c>
      <c r="B182" s="54" t="s">
        <v>339</v>
      </c>
      <c r="C182" s="54" t="s">
        <v>99</v>
      </c>
      <c r="D182" s="154">
        <f>F182+H182+J182+L182</f>
        <v>4926.3</v>
      </c>
      <c r="E182" s="65">
        <f>G182+I182+K182+M182</f>
        <v>4939</v>
      </c>
      <c r="F182" s="66">
        <v>0</v>
      </c>
      <c r="G182" s="66">
        <v>0</v>
      </c>
      <c r="H182" s="66">
        <v>0</v>
      </c>
      <c r="I182" s="66">
        <v>0</v>
      </c>
      <c r="J182" s="66">
        <v>4926.3</v>
      </c>
      <c r="K182" s="66">
        <v>4939</v>
      </c>
      <c r="L182" s="66">
        <v>0</v>
      </c>
      <c r="M182" s="66">
        <v>0</v>
      </c>
      <c r="N182" s="59">
        <f>E182/D182*100</f>
        <v>100.25779997158111</v>
      </c>
      <c r="O182" s="150"/>
      <c r="P182" s="150"/>
      <c r="Q182" s="150"/>
      <c r="R182" s="150"/>
    </row>
    <row r="183" spans="1:18" ht="33" x14ac:dyDescent="0.25">
      <c r="A183" s="42" t="s">
        <v>340</v>
      </c>
      <c r="B183" s="43" t="s">
        <v>341</v>
      </c>
      <c r="C183" s="43" t="s">
        <v>99</v>
      </c>
      <c r="D183" s="154">
        <f>F183+H183+J183+L183</f>
        <v>52</v>
      </c>
      <c r="E183" s="65">
        <f>G183+I183+K183+M183</f>
        <v>353</v>
      </c>
      <c r="F183" s="85">
        <v>0</v>
      </c>
      <c r="G183" s="85">
        <v>0</v>
      </c>
      <c r="H183" s="85">
        <v>0</v>
      </c>
      <c r="I183" s="85">
        <v>0</v>
      </c>
      <c r="J183" s="85">
        <v>52</v>
      </c>
      <c r="K183" s="85">
        <v>353</v>
      </c>
      <c r="L183" s="85">
        <v>0</v>
      </c>
      <c r="M183" s="85">
        <v>0</v>
      </c>
      <c r="N183" s="288">
        <f>E183/D183*100</f>
        <v>678.84615384615381</v>
      </c>
      <c r="O183" s="150"/>
      <c r="P183" s="150"/>
      <c r="Q183" s="150"/>
      <c r="R183" s="150"/>
    </row>
    <row r="184" spans="1:18" ht="33.75" x14ac:dyDescent="0.25">
      <c r="A184" s="184" t="s">
        <v>342</v>
      </c>
      <c r="B184" s="188" t="s">
        <v>343</v>
      </c>
      <c r="C184" s="188" t="s">
        <v>99</v>
      </c>
      <c r="D184" s="63">
        <v>0</v>
      </c>
      <c r="E184" s="63">
        <v>0</v>
      </c>
      <c r="F184" s="85">
        <v>0</v>
      </c>
      <c r="G184" s="85">
        <v>0</v>
      </c>
      <c r="H184" s="85">
        <v>0</v>
      </c>
      <c r="I184" s="85">
        <v>0</v>
      </c>
      <c r="J184" s="85">
        <v>0</v>
      </c>
      <c r="K184" s="85">
        <v>0</v>
      </c>
      <c r="L184" s="85">
        <v>0</v>
      </c>
      <c r="M184" s="85">
        <v>0</v>
      </c>
      <c r="N184" s="152">
        <v>0</v>
      </c>
      <c r="O184" s="150"/>
      <c r="P184" s="150"/>
      <c r="Q184" s="150"/>
      <c r="R184" s="150"/>
    </row>
    <row r="185" spans="1:18" ht="33" x14ac:dyDescent="0.25">
      <c r="A185" s="184" t="s">
        <v>407</v>
      </c>
      <c r="B185" s="188" t="s">
        <v>408</v>
      </c>
      <c r="C185" s="54" t="s">
        <v>99</v>
      </c>
      <c r="D185" s="63">
        <v>0</v>
      </c>
      <c r="E185" s="63">
        <v>0</v>
      </c>
      <c r="F185" s="85">
        <v>0</v>
      </c>
      <c r="G185" s="85">
        <v>0</v>
      </c>
      <c r="H185" s="85">
        <v>0</v>
      </c>
      <c r="I185" s="85">
        <v>0</v>
      </c>
      <c r="J185" s="85">
        <v>0</v>
      </c>
      <c r="K185" s="85">
        <v>0</v>
      </c>
      <c r="L185" s="85">
        <v>0</v>
      </c>
      <c r="M185" s="85">
        <v>0</v>
      </c>
      <c r="N185" s="152">
        <v>0</v>
      </c>
      <c r="O185" s="78"/>
      <c r="P185" s="78"/>
      <c r="Q185" s="78"/>
      <c r="R185" s="83"/>
    </row>
    <row r="186" spans="1:18" ht="45" x14ac:dyDescent="0.25">
      <c r="A186" s="424" t="s">
        <v>344</v>
      </c>
      <c r="B186" s="491" t="s">
        <v>345</v>
      </c>
      <c r="C186" s="367" t="s">
        <v>99</v>
      </c>
      <c r="D186" s="370">
        <f>D189+D191+D194</f>
        <v>27690.799999999999</v>
      </c>
      <c r="E186" s="370">
        <f t="shared" ref="E186:M186" si="65">E189+E191+E194</f>
        <v>27755.752</v>
      </c>
      <c r="F186" s="370">
        <f t="shared" si="65"/>
        <v>3557</v>
      </c>
      <c r="G186" s="370">
        <f t="shared" si="65"/>
        <v>5317.5</v>
      </c>
      <c r="H186" s="370">
        <f t="shared" si="65"/>
        <v>22647.8</v>
      </c>
      <c r="I186" s="370">
        <f t="shared" si="65"/>
        <v>21026.07</v>
      </c>
      <c r="J186" s="370">
        <f t="shared" si="65"/>
        <v>1486</v>
      </c>
      <c r="K186" s="370">
        <f t="shared" si="65"/>
        <v>1412.182</v>
      </c>
      <c r="L186" s="370">
        <f t="shared" si="65"/>
        <v>0</v>
      </c>
      <c r="M186" s="370">
        <f t="shared" si="65"/>
        <v>0</v>
      </c>
      <c r="N186" s="467">
        <v>100</v>
      </c>
      <c r="O186" s="339" t="s">
        <v>482</v>
      </c>
      <c r="P186" s="78">
        <v>4771</v>
      </c>
      <c r="Q186" s="78">
        <v>7820</v>
      </c>
      <c r="R186" s="83">
        <f>Q186/P186*100</f>
        <v>163.90693774889959</v>
      </c>
    </row>
    <row r="187" spans="1:18" ht="78.75" x14ac:dyDescent="0.25">
      <c r="A187" s="482"/>
      <c r="B187" s="492"/>
      <c r="C187" s="531"/>
      <c r="D187" s="436"/>
      <c r="E187" s="436"/>
      <c r="F187" s="436"/>
      <c r="G187" s="436"/>
      <c r="H187" s="436"/>
      <c r="I187" s="436"/>
      <c r="J187" s="436"/>
      <c r="K187" s="436"/>
      <c r="L187" s="436"/>
      <c r="M187" s="436"/>
      <c r="N187" s="493"/>
      <c r="O187" s="339" t="s">
        <v>483</v>
      </c>
      <c r="P187" s="83">
        <v>12</v>
      </c>
      <c r="Q187" s="83">
        <v>25</v>
      </c>
      <c r="R187" s="83">
        <f>Q187/P187*100</f>
        <v>208.33333333333334</v>
      </c>
    </row>
    <row r="188" spans="1:18" x14ac:dyDescent="0.25">
      <c r="A188" s="463" t="s">
        <v>106</v>
      </c>
      <c r="B188" s="463"/>
      <c r="C188" s="463"/>
      <c r="D188" s="149"/>
      <c r="E188" s="102"/>
      <c r="F188" s="102"/>
      <c r="G188" s="149"/>
      <c r="H188" s="149"/>
      <c r="I188" s="149"/>
      <c r="J188" s="149"/>
      <c r="K188" s="149"/>
      <c r="L188" s="149"/>
      <c r="M188" s="149"/>
      <c r="N188" s="150"/>
      <c r="O188" s="340"/>
      <c r="P188" s="100"/>
      <c r="Q188" s="100"/>
      <c r="R188" s="100"/>
    </row>
    <row r="189" spans="1:18" ht="45" x14ac:dyDescent="0.25">
      <c r="A189" s="379" t="s">
        <v>346</v>
      </c>
      <c r="B189" s="449" t="s">
        <v>347</v>
      </c>
      <c r="C189" s="449" t="s">
        <v>99</v>
      </c>
      <c r="D189" s="391">
        <f>F189+H189+J189+L189</f>
        <v>10174.5</v>
      </c>
      <c r="E189" s="391">
        <f>G189+I189+K189+M189</f>
        <v>10174.5</v>
      </c>
      <c r="F189" s="421">
        <v>3557</v>
      </c>
      <c r="G189" s="421">
        <v>5317.5</v>
      </c>
      <c r="H189" s="421">
        <v>5317.5</v>
      </c>
      <c r="I189" s="421">
        <v>3557</v>
      </c>
      <c r="J189" s="421">
        <v>1300</v>
      </c>
      <c r="K189" s="557">
        <v>1300</v>
      </c>
      <c r="L189" s="421">
        <v>0</v>
      </c>
      <c r="M189" s="557">
        <v>0</v>
      </c>
      <c r="N189" s="440">
        <f>E189/D189*100</f>
        <v>100</v>
      </c>
      <c r="O189" s="339" t="s">
        <v>482</v>
      </c>
      <c r="P189" s="282">
        <v>4771</v>
      </c>
      <c r="Q189" s="282">
        <v>7820</v>
      </c>
      <c r="R189" s="83">
        <f>Q189/P189*100</f>
        <v>163.90693774889959</v>
      </c>
    </row>
    <row r="190" spans="1:18" ht="78.75" x14ac:dyDescent="0.25">
      <c r="A190" s="381"/>
      <c r="B190" s="533"/>
      <c r="C190" s="533"/>
      <c r="D190" s="392"/>
      <c r="E190" s="392"/>
      <c r="F190" s="532"/>
      <c r="G190" s="532"/>
      <c r="H190" s="532"/>
      <c r="I190" s="532"/>
      <c r="J190" s="532"/>
      <c r="K190" s="558"/>
      <c r="L190" s="532"/>
      <c r="M190" s="558"/>
      <c r="N190" s="442"/>
      <c r="O190" s="339" t="s">
        <v>483</v>
      </c>
      <c r="P190" s="83">
        <v>12</v>
      </c>
      <c r="Q190" s="83">
        <v>25</v>
      </c>
      <c r="R190" s="83">
        <f>Q190/P190*100</f>
        <v>208.33333333333334</v>
      </c>
    </row>
    <row r="191" spans="1:18" ht="45" x14ac:dyDescent="0.25">
      <c r="A191" s="379" t="s">
        <v>348</v>
      </c>
      <c r="B191" s="379" t="s">
        <v>349</v>
      </c>
      <c r="C191" s="379" t="s">
        <v>99</v>
      </c>
      <c r="D191" s="370">
        <f>F191+H191+J191+L191</f>
        <v>168</v>
      </c>
      <c r="E191" s="370">
        <f>G191+I191+K191+M191</f>
        <v>94.71</v>
      </c>
      <c r="F191" s="541">
        <v>0</v>
      </c>
      <c r="G191" s="541">
        <v>0</v>
      </c>
      <c r="H191" s="541">
        <v>0</v>
      </c>
      <c r="I191" s="541">
        <v>0</v>
      </c>
      <c r="J191" s="541">
        <v>168</v>
      </c>
      <c r="K191" s="541">
        <v>94.71</v>
      </c>
      <c r="L191" s="541">
        <v>0</v>
      </c>
      <c r="M191" s="541">
        <v>0</v>
      </c>
      <c r="N191" s="544">
        <f>E191/D191*100</f>
        <v>56.375</v>
      </c>
      <c r="O191" s="279" t="s">
        <v>350</v>
      </c>
      <c r="P191" s="52">
        <v>100</v>
      </c>
      <c r="Q191" s="52">
        <v>100</v>
      </c>
      <c r="R191" s="83">
        <f>Q191/P191*100</f>
        <v>100</v>
      </c>
    </row>
    <row r="192" spans="1:18" x14ac:dyDescent="0.25">
      <c r="A192" s="380"/>
      <c r="B192" s="380"/>
      <c r="C192" s="380"/>
      <c r="D192" s="435"/>
      <c r="E192" s="435"/>
      <c r="F192" s="542"/>
      <c r="G192" s="542"/>
      <c r="H192" s="542"/>
      <c r="I192" s="542"/>
      <c r="J192" s="542"/>
      <c r="K192" s="542"/>
      <c r="L192" s="542"/>
      <c r="M192" s="542"/>
      <c r="N192" s="545"/>
      <c r="O192" s="394" t="s">
        <v>351</v>
      </c>
      <c r="P192" s="535">
        <v>7</v>
      </c>
      <c r="Q192" s="535">
        <v>2.5</v>
      </c>
      <c r="R192" s="537">
        <f>Q192/P192*100</f>
        <v>35.714285714285715</v>
      </c>
    </row>
    <row r="193" spans="1:18" ht="49.5" customHeight="1" x14ac:dyDescent="0.25">
      <c r="A193" s="381"/>
      <c r="B193" s="381"/>
      <c r="C193" s="381"/>
      <c r="D193" s="436"/>
      <c r="E193" s="436"/>
      <c r="F193" s="543"/>
      <c r="G193" s="543"/>
      <c r="H193" s="543"/>
      <c r="I193" s="543"/>
      <c r="J193" s="543"/>
      <c r="K193" s="543"/>
      <c r="L193" s="543"/>
      <c r="M193" s="543"/>
      <c r="N193" s="546"/>
      <c r="O193" s="534"/>
      <c r="P193" s="536"/>
      <c r="Q193" s="536"/>
      <c r="R193" s="538"/>
    </row>
    <row r="194" spans="1:18" ht="78.75" x14ac:dyDescent="0.25">
      <c r="A194" s="42" t="s">
        <v>352</v>
      </c>
      <c r="B194" s="54" t="s">
        <v>353</v>
      </c>
      <c r="C194" s="54" t="s">
        <v>99</v>
      </c>
      <c r="D194" s="65">
        <f>F194+H194+J194+L194</f>
        <v>17348.3</v>
      </c>
      <c r="E194" s="326">
        <f>G194+I194+K194+M194</f>
        <v>17486.542000000001</v>
      </c>
      <c r="F194" s="66">
        <v>0</v>
      </c>
      <c r="G194" s="66">
        <v>0</v>
      </c>
      <c r="H194" s="66">
        <v>17330.3</v>
      </c>
      <c r="I194" s="66">
        <v>17469.07</v>
      </c>
      <c r="J194" s="66">
        <v>18</v>
      </c>
      <c r="K194" s="325">
        <v>17.472000000000001</v>
      </c>
      <c r="L194" s="66">
        <v>0</v>
      </c>
      <c r="M194" s="66">
        <v>0</v>
      </c>
      <c r="N194" s="107">
        <f>E194/D194*100</f>
        <v>100.79686194036303</v>
      </c>
      <c r="O194" s="279" t="s">
        <v>354</v>
      </c>
      <c r="P194" s="52">
        <v>77</v>
      </c>
      <c r="Q194" s="52">
        <v>76</v>
      </c>
      <c r="R194" s="83">
        <f>Q194/P194*100</f>
        <v>98.701298701298697</v>
      </c>
    </row>
    <row r="195" spans="1:18" ht="34.5" customHeight="1" x14ac:dyDescent="0.25">
      <c r="A195" s="317" t="s">
        <v>355</v>
      </c>
      <c r="B195" s="316" t="s">
        <v>356</v>
      </c>
      <c r="C195" s="315" t="s">
        <v>99</v>
      </c>
      <c r="D195" s="65">
        <f>D197+D202</f>
        <v>2120.4</v>
      </c>
      <c r="E195" s="304">
        <f t="shared" ref="E195:M195" si="66">E197+E202</f>
        <v>2095.3679999999999</v>
      </c>
      <c r="F195" s="65">
        <f t="shared" si="66"/>
        <v>0</v>
      </c>
      <c r="G195" s="65">
        <f t="shared" si="66"/>
        <v>0</v>
      </c>
      <c r="H195" s="65">
        <f t="shared" si="66"/>
        <v>0</v>
      </c>
      <c r="I195" s="65">
        <f t="shared" si="66"/>
        <v>2095.3679999999999</v>
      </c>
      <c r="J195" s="65">
        <f t="shared" si="66"/>
        <v>2120.4</v>
      </c>
      <c r="K195" s="65">
        <f t="shared" si="66"/>
        <v>0</v>
      </c>
      <c r="L195" s="65">
        <f t="shared" si="66"/>
        <v>0</v>
      </c>
      <c r="M195" s="65">
        <f t="shared" si="66"/>
        <v>0</v>
      </c>
      <c r="N195" s="318"/>
      <c r="O195" s="353"/>
      <c r="P195" s="317"/>
      <c r="Q195" s="317"/>
      <c r="R195" s="317"/>
    </row>
    <row r="196" spans="1:18" x14ac:dyDescent="0.25">
      <c r="A196" s="463" t="s">
        <v>106</v>
      </c>
      <c r="B196" s="463"/>
      <c r="C196" s="463"/>
      <c r="D196" s="149"/>
      <c r="E196" s="104"/>
      <c r="F196" s="104"/>
      <c r="G196" s="104"/>
      <c r="H196" s="104"/>
      <c r="I196" s="154"/>
      <c r="J196" s="154"/>
      <c r="K196" s="154"/>
      <c r="L196" s="154"/>
      <c r="M196" s="104"/>
      <c r="N196" s="78"/>
      <c r="O196" s="192"/>
      <c r="P196" s="78"/>
      <c r="Q196" s="78"/>
      <c r="R196" s="83"/>
    </row>
    <row r="197" spans="1:18" ht="90" x14ac:dyDescent="0.25">
      <c r="A197" s="379" t="s">
        <v>357</v>
      </c>
      <c r="B197" s="379" t="s">
        <v>358</v>
      </c>
      <c r="C197" s="379" t="s">
        <v>99</v>
      </c>
      <c r="D197" s="518">
        <f>F197+H197+J197+L197</f>
        <v>2120.4</v>
      </c>
      <c r="E197" s="518">
        <f>G197+I197+K197+M197</f>
        <v>2095.3679999999999</v>
      </c>
      <c r="F197" s="430">
        <v>0</v>
      </c>
      <c r="G197" s="430">
        <v>0</v>
      </c>
      <c r="H197" s="547">
        <v>0</v>
      </c>
      <c r="I197" s="549">
        <v>2095.3679999999999</v>
      </c>
      <c r="J197" s="547">
        <v>2120.4</v>
      </c>
      <c r="K197" s="549">
        <v>0</v>
      </c>
      <c r="L197" s="547">
        <v>0</v>
      </c>
      <c r="M197" s="547">
        <v>0</v>
      </c>
      <c r="N197" s="548">
        <f>E197/D197*100</f>
        <v>98.819468024900956</v>
      </c>
      <c r="O197" s="341" t="s">
        <v>484</v>
      </c>
      <c r="P197" s="108">
        <v>38.9</v>
      </c>
      <c r="Q197" s="52">
        <v>37.9</v>
      </c>
      <c r="R197" s="83">
        <f t="shared" ref="R197:R203" si="67">Q197/P197*100</f>
        <v>97.429305912596391</v>
      </c>
    </row>
    <row r="198" spans="1:18" ht="78.75" x14ac:dyDescent="0.25">
      <c r="A198" s="380"/>
      <c r="B198" s="380"/>
      <c r="C198" s="380"/>
      <c r="D198" s="539"/>
      <c r="E198" s="539"/>
      <c r="F198" s="422"/>
      <c r="G198" s="422"/>
      <c r="H198" s="438"/>
      <c r="I198" s="550"/>
      <c r="J198" s="438"/>
      <c r="K198" s="550"/>
      <c r="L198" s="438"/>
      <c r="M198" s="438"/>
      <c r="N198" s="438"/>
      <c r="O198" s="341" t="s">
        <v>485</v>
      </c>
      <c r="P198" s="109">
        <v>0.1</v>
      </c>
      <c r="Q198" s="52">
        <v>0.1</v>
      </c>
      <c r="R198" s="83">
        <f t="shared" si="67"/>
        <v>100</v>
      </c>
    </row>
    <row r="199" spans="1:18" ht="67.5" x14ac:dyDescent="0.25">
      <c r="A199" s="380"/>
      <c r="B199" s="380"/>
      <c r="C199" s="380"/>
      <c r="D199" s="539"/>
      <c r="E199" s="539"/>
      <c r="F199" s="422"/>
      <c r="G199" s="422"/>
      <c r="H199" s="438"/>
      <c r="I199" s="550"/>
      <c r="J199" s="438"/>
      <c r="K199" s="550"/>
      <c r="L199" s="438"/>
      <c r="M199" s="438"/>
      <c r="N199" s="438"/>
      <c r="O199" s="341" t="s">
        <v>486</v>
      </c>
      <c r="P199" s="109">
        <v>0.3</v>
      </c>
      <c r="Q199" s="81">
        <v>0.1</v>
      </c>
      <c r="R199" s="83">
        <f t="shared" si="67"/>
        <v>33.333333333333336</v>
      </c>
    </row>
    <row r="200" spans="1:18" ht="67.5" x14ac:dyDescent="0.25">
      <c r="A200" s="380"/>
      <c r="B200" s="380"/>
      <c r="C200" s="380"/>
      <c r="D200" s="539"/>
      <c r="E200" s="539"/>
      <c r="F200" s="422"/>
      <c r="G200" s="422"/>
      <c r="H200" s="438"/>
      <c r="I200" s="550"/>
      <c r="J200" s="438"/>
      <c r="K200" s="550"/>
      <c r="L200" s="438"/>
      <c r="M200" s="438"/>
      <c r="N200" s="438"/>
      <c r="O200" s="341" t="s">
        <v>487</v>
      </c>
      <c r="P200" s="109">
        <v>0.7</v>
      </c>
      <c r="Q200" s="52">
        <v>0.7</v>
      </c>
      <c r="R200" s="83">
        <f t="shared" si="67"/>
        <v>100</v>
      </c>
    </row>
    <row r="201" spans="1:18" ht="78.75" x14ac:dyDescent="0.25">
      <c r="A201" s="381"/>
      <c r="B201" s="381"/>
      <c r="C201" s="381"/>
      <c r="D201" s="540"/>
      <c r="E201" s="540"/>
      <c r="F201" s="423"/>
      <c r="G201" s="423"/>
      <c r="H201" s="438"/>
      <c r="I201" s="550"/>
      <c r="J201" s="438"/>
      <c r="K201" s="550"/>
      <c r="L201" s="438"/>
      <c r="M201" s="438"/>
      <c r="N201" s="438"/>
      <c r="O201" s="341" t="s">
        <v>488</v>
      </c>
      <c r="P201" s="108">
        <v>0.7</v>
      </c>
      <c r="Q201" s="52">
        <v>1E-3</v>
      </c>
      <c r="R201" s="83">
        <f t="shared" si="67"/>
        <v>0.14285714285714288</v>
      </c>
    </row>
    <row r="202" spans="1:18" ht="67.5" x14ac:dyDescent="0.25">
      <c r="A202" s="449" t="s">
        <v>359</v>
      </c>
      <c r="B202" s="449" t="s">
        <v>360</v>
      </c>
      <c r="C202" s="449" t="s">
        <v>99</v>
      </c>
      <c r="D202" s="370">
        <v>0</v>
      </c>
      <c r="E202" s="370">
        <v>0</v>
      </c>
      <c r="F202" s="430">
        <v>0</v>
      </c>
      <c r="G202" s="430">
        <v>0</v>
      </c>
      <c r="H202" s="430">
        <v>0</v>
      </c>
      <c r="I202" s="430">
        <v>0</v>
      </c>
      <c r="J202" s="430">
        <v>0</v>
      </c>
      <c r="K202" s="430">
        <v>0</v>
      </c>
      <c r="L202" s="430">
        <v>0</v>
      </c>
      <c r="M202" s="430">
        <v>0</v>
      </c>
      <c r="N202" s="553">
        <v>0</v>
      </c>
      <c r="O202" s="341" t="s">
        <v>489</v>
      </c>
      <c r="P202" s="108">
        <v>828.6</v>
      </c>
      <c r="Q202" s="52">
        <v>713.4</v>
      </c>
      <c r="R202" s="83">
        <f t="shared" si="67"/>
        <v>86.097031136857353</v>
      </c>
    </row>
    <row r="203" spans="1:18" ht="67.5" x14ac:dyDescent="0.25">
      <c r="A203" s="446"/>
      <c r="B203" s="446"/>
      <c r="C203" s="446"/>
      <c r="D203" s="435"/>
      <c r="E203" s="435"/>
      <c r="F203" s="474"/>
      <c r="G203" s="474"/>
      <c r="H203" s="474"/>
      <c r="I203" s="474"/>
      <c r="J203" s="474"/>
      <c r="K203" s="474"/>
      <c r="L203" s="474"/>
      <c r="M203" s="474"/>
      <c r="N203" s="554"/>
      <c r="O203" s="341" t="s">
        <v>490</v>
      </c>
      <c r="P203" s="110">
        <v>0.17</v>
      </c>
      <c r="Q203" s="52">
        <v>0.14000000000000001</v>
      </c>
      <c r="R203" s="83">
        <f t="shared" si="67"/>
        <v>82.352941176470594</v>
      </c>
    </row>
    <row r="204" spans="1:18" ht="67.5" x14ac:dyDescent="0.25">
      <c r="A204" s="446"/>
      <c r="B204" s="446"/>
      <c r="C204" s="446"/>
      <c r="D204" s="435"/>
      <c r="E204" s="435"/>
      <c r="F204" s="474"/>
      <c r="G204" s="474"/>
      <c r="H204" s="474"/>
      <c r="I204" s="474"/>
      <c r="J204" s="474"/>
      <c r="K204" s="474"/>
      <c r="L204" s="474"/>
      <c r="M204" s="474"/>
      <c r="N204" s="554"/>
      <c r="O204" s="341" t="s">
        <v>491</v>
      </c>
      <c r="P204" s="108">
        <v>15.2</v>
      </c>
      <c r="Q204" s="52">
        <v>15.1</v>
      </c>
      <c r="R204" s="83">
        <f t="shared" ref="R204:R206" si="68">Q204/P204*100</f>
        <v>99.342105263157904</v>
      </c>
    </row>
    <row r="205" spans="1:18" ht="67.5" x14ac:dyDescent="0.25">
      <c r="A205" s="446"/>
      <c r="B205" s="446"/>
      <c r="C205" s="446"/>
      <c r="D205" s="435"/>
      <c r="E205" s="435"/>
      <c r="F205" s="474"/>
      <c r="G205" s="474"/>
      <c r="H205" s="474"/>
      <c r="I205" s="474"/>
      <c r="J205" s="474"/>
      <c r="K205" s="474"/>
      <c r="L205" s="474"/>
      <c r="M205" s="474"/>
      <c r="N205" s="554"/>
      <c r="O205" s="341" t="s">
        <v>492</v>
      </c>
      <c r="P205" s="108">
        <v>29.2</v>
      </c>
      <c r="Q205" s="52">
        <v>30.8</v>
      </c>
      <c r="R205" s="83">
        <f t="shared" si="68"/>
        <v>105.47945205479452</v>
      </c>
    </row>
    <row r="206" spans="1:18" ht="67.5" x14ac:dyDescent="0.25">
      <c r="A206" s="556"/>
      <c r="B206" s="556"/>
      <c r="C206" s="556"/>
      <c r="D206" s="436"/>
      <c r="E206" s="436"/>
      <c r="F206" s="490"/>
      <c r="G206" s="490"/>
      <c r="H206" s="490"/>
      <c r="I206" s="490"/>
      <c r="J206" s="490"/>
      <c r="K206" s="490"/>
      <c r="L206" s="490"/>
      <c r="M206" s="490"/>
      <c r="N206" s="555"/>
      <c r="O206" s="341" t="s">
        <v>493</v>
      </c>
      <c r="P206" s="108">
        <v>138.80000000000001</v>
      </c>
      <c r="Q206" s="52">
        <v>136.80000000000001</v>
      </c>
      <c r="R206" s="83">
        <f t="shared" si="68"/>
        <v>98.559077809798268</v>
      </c>
    </row>
    <row r="207" spans="1:18" ht="34.5" customHeight="1" x14ac:dyDescent="0.25">
      <c r="A207" s="317" t="s">
        <v>361</v>
      </c>
      <c r="B207" s="316" t="s">
        <v>362</v>
      </c>
      <c r="C207" s="315" t="s">
        <v>99</v>
      </c>
      <c r="D207" s="56">
        <f>F207+H207+J207+L207</f>
        <v>760</v>
      </c>
      <c r="E207" s="56">
        <f>G207+I207+K207+M207</f>
        <v>760</v>
      </c>
      <c r="F207" s="56">
        <f t="shared" ref="F207:M207" si="69">F209+F210+F211+F212</f>
        <v>0</v>
      </c>
      <c r="G207" s="56">
        <f t="shared" si="69"/>
        <v>0</v>
      </c>
      <c r="H207" s="56">
        <f t="shared" si="69"/>
        <v>0</v>
      </c>
      <c r="I207" s="56">
        <f t="shared" si="69"/>
        <v>0</v>
      </c>
      <c r="J207" s="56">
        <f t="shared" si="69"/>
        <v>760</v>
      </c>
      <c r="K207" s="56">
        <f t="shared" si="69"/>
        <v>760</v>
      </c>
      <c r="L207" s="56">
        <f t="shared" si="69"/>
        <v>0</v>
      </c>
      <c r="M207" s="56">
        <f t="shared" si="69"/>
        <v>0</v>
      </c>
      <c r="N207" s="317">
        <f>E207/D207*100</f>
        <v>100</v>
      </c>
      <c r="O207" s="226" t="s">
        <v>363</v>
      </c>
      <c r="P207" s="320">
        <v>0</v>
      </c>
      <c r="Q207" s="320">
        <v>0</v>
      </c>
      <c r="R207" s="140">
        <v>0</v>
      </c>
    </row>
    <row r="208" spans="1:18" x14ac:dyDescent="0.25">
      <c r="A208" s="463" t="s">
        <v>106</v>
      </c>
      <c r="B208" s="463"/>
      <c r="C208" s="463"/>
      <c r="D208" s="149"/>
      <c r="E208" s="154"/>
      <c r="F208" s="154"/>
      <c r="G208" s="104"/>
      <c r="H208" s="104"/>
      <c r="I208" s="154"/>
      <c r="J208" s="154"/>
      <c r="K208" s="154"/>
      <c r="L208" s="154"/>
      <c r="M208" s="104"/>
      <c r="N208" s="153"/>
      <c r="O208" s="279"/>
      <c r="P208" s="52"/>
      <c r="Q208" s="52"/>
      <c r="R208" s="83"/>
    </row>
    <row r="209" spans="1:18" ht="56.25" x14ac:dyDescent="0.25">
      <c r="A209" s="58" t="s">
        <v>364</v>
      </c>
      <c r="B209" s="54" t="s">
        <v>365</v>
      </c>
      <c r="C209" s="54" t="s">
        <v>99</v>
      </c>
      <c r="D209" s="63">
        <f t="shared" ref="D209:E212" si="70">F209+H209+J209+L209</f>
        <v>150</v>
      </c>
      <c r="E209" s="63">
        <f t="shared" si="70"/>
        <v>150</v>
      </c>
      <c r="F209" s="85">
        <v>0</v>
      </c>
      <c r="G209" s="85">
        <v>0</v>
      </c>
      <c r="H209" s="85">
        <v>0</v>
      </c>
      <c r="I209" s="85">
        <v>0</v>
      </c>
      <c r="J209" s="85">
        <v>150</v>
      </c>
      <c r="K209" s="85">
        <v>150</v>
      </c>
      <c r="L209" s="85">
        <v>0</v>
      </c>
      <c r="M209" s="85">
        <v>0</v>
      </c>
      <c r="N209" s="111">
        <f>E209/D209*100</f>
        <v>100</v>
      </c>
      <c r="O209" s="342"/>
      <c r="P209" s="52"/>
      <c r="Q209" s="52"/>
      <c r="R209" s="100"/>
    </row>
    <row r="210" spans="1:18" ht="44.25" x14ac:dyDescent="0.25">
      <c r="A210" s="58" t="s">
        <v>366</v>
      </c>
      <c r="B210" s="54" t="s">
        <v>367</v>
      </c>
      <c r="C210" s="43" t="s">
        <v>99</v>
      </c>
      <c r="D210" s="63">
        <f t="shared" si="70"/>
        <v>0</v>
      </c>
      <c r="E210" s="63">
        <f t="shared" si="70"/>
        <v>0</v>
      </c>
      <c r="F210" s="85">
        <v>0</v>
      </c>
      <c r="G210" s="85">
        <v>0</v>
      </c>
      <c r="H210" s="85">
        <v>0</v>
      </c>
      <c r="I210" s="85">
        <v>0</v>
      </c>
      <c r="J210" s="85">
        <v>0</v>
      </c>
      <c r="K210" s="85">
        <v>0</v>
      </c>
      <c r="L210" s="85">
        <v>0</v>
      </c>
      <c r="M210" s="85">
        <v>0</v>
      </c>
      <c r="N210" s="101">
        <v>0</v>
      </c>
      <c r="O210" s="343"/>
      <c r="P210" s="52"/>
      <c r="Q210" s="52"/>
      <c r="R210" s="100"/>
    </row>
    <row r="211" spans="1:18" ht="33.75" x14ac:dyDescent="0.25">
      <c r="A211" s="42" t="s">
        <v>368</v>
      </c>
      <c r="B211" s="43" t="s">
        <v>369</v>
      </c>
      <c r="C211" s="43" t="s">
        <v>99</v>
      </c>
      <c r="D211" s="63">
        <f t="shared" si="70"/>
        <v>460</v>
      </c>
      <c r="E211" s="63">
        <f t="shared" si="70"/>
        <v>460</v>
      </c>
      <c r="F211" s="85">
        <v>0</v>
      </c>
      <c r="G211" s="85">
        <v>0</v>
      </c>
      <c r="H211" s="85">
        <v>0</v>
      </c>
      <c r="I211" s="85">
        <v>0</v>
      </c>
      <c r="J211" s="85">
        <v>460</v>
      </c>
      <c r="K211" s="85">
        <v>460</v>
      </c>
      <c r="L211" s="85">
        <v>0</v>
      </c>
      <c r="M211" s="85">
        <v>0</v>
      </c>
      <c r="N211" s="111">
        <f>E211/D211*100</f>
        <v>100</v>
      </c>
      <c r="O211" s="343"/>
      <c r="P211" s="52"/>
      <c r="Q211" s="52"/>
      <c r="R211" s="83"/>
    </row>
    <row r="212" spans="1:18" ht="44.25" x14ac:dyDescent="0.25">
      <c r="A212" s="58" t="s">
        <v>370</v>
      </c>
      <c r="B212" s="54" t="s">
        <v>371</v>
      </c>
      <c r="C212" s="54" t="s">
        <v>99</v>
      </c>
      <c r="D212" s="63">
        <f t="shared" si="70"/>
        <v>150</v>
      </c>
      <c r="E212" s="63">
        <f t="shared" si="70"/>
        <v>150</v>
      </c>
      <c r="F212" s="102">
        <v>0</v>
      </c>
      <c r="G212" s="102">
        <v>0</v>
      </c>
      <c r="H212" s="102">
        <v>0</v>
      </c>
      <c r="I212" s="102">
        <v>0</v>
      </c>
      <c r="J212" s="85">
        <v>150</v>
      </c>
      <c r="K212" s="85">
        <v>150</v>
      </c>
      <c r="L212" s="102">
        <v>0</v>
      </c>
      <c r="M212" s="102">
        <v>0</v>
      </c>
      <c r="N212" s="111">
        <f>E212/D212*100</f>
        <v>100</v>
      </c>
      <c r="O212" s="343"/>
      <c r="P212" s="52"/>
      <c r="Q212" s="52"/>
      <c r="R212" s="100"/>
    </row>
    <row r="213" spans="1:18" ht="123.75" x14ac:dyDescent="0.25">
      <c r="A213" s="135">
        <v>6</v>
      </c>
      <c r="B213" s="316" t="s">
        <v>477</v>
      </c>
      <c r="C213" s="316" t="s">
        <v>99</v>
      </c>
      <c r="D213" s="65">
        <f t="shared" ref="D213:E213" si="71">D215+D216+D217+D218+D219+D220</f>
        <v>84290.3</v>
      </c>
      <c r="E213" s="304">
        <f t="shared" si="71"/>
        <v>85480.258999999991</v>
      </c>
      <c r="F213" s="65">
        <f>F215+F216+F217+F218+F219+F220</f>
        <v>0</v>
      </c>
      <c r="G213" s="65">
        <f t="shared" ref="G213:M213" si="72">G215+G216+G217+G218+G219+G220</f>
        <v>0</v>
      </c>
      <c r="H213" s="65">
        <f t="shared" si="72"/>
        <v>70001.899999999994</v>
      </c>
      <c r="I213" s="65">
        <f t="shared" si="72"/>
        <v>68577.641000000003</v>
      </c>
      <c r="J213" s="65">
        <f t="shared" si="72"/>
        <v>14288.4</v>
      </c>
      <c r="K213" s="65">
        <f t="shared" si="72"/>
        <v>16902.618000000002</v>
      </c>
      <c r="L213" s="65">
        <f t="shared" si="72"/>
        <v>0</v>
      </c>
      <c r="M213" s="65">
        <f t="shared" si="72"/>
        <v>0</v>
      </c>
      <c r="N213" s="115">
        <f>E213/D213*100</f>
        <v>101.4117389545416</v>
      </c>
      <c r="O213" s="322" t="s">
        <v>494</v>
      </c>
      <c r="P213" s="354">
        <v>0.7883</v>
      </c>
      <c r="Q213" s="354">
        <v>0.72240000000000004</v>
      </c>
      <c r="R213" s="319">
        <f>Q213/P213*100</f>
        <v>91.640238487885327</v>
      </c>
    </row>
    <row r="214" spans="1:18" x14ac:dyDescent="0.25">
      <c r="A214" s="463" t="s">
        <v>106</v>
      </c>
      <c r="B214" s="463"/>
      <c r="C214" s="463"/>
      <c r="D214" s="155"/>
      <c r="E214" s="139"/>
      <c r="F214" s="154"/>
      <c r="G214" s="104"/>
      <c r="H214" s="104"/>
      <c r="I214" s="154"/>
      <c r="J214" s="154"/>
      <c r="K214" s="154"/>
      <c r="L214" s="154"/>
      <c r="M214" s="104"/>
      <c r="N214" s="149"/>
      <c r="O214" s="344"/>
      <c r="P214" s="89"/>
      <c r="Q214" s="142"/>
      <c r="R214" s="142"/>
    </row>
    <row r="215" spans="1:18" ht="56.25" x14ac:dyDescent="0.25">
      <c r="A215" s="189" t="s">
        <v>415</v>
      </c>
      <c r="B215" s="186" t="s">
        <v>409</v>
      </c>
      <c r="C215" s="117" t="s">
        <v>99</v>
      </c>
      <c r="D215" s="56">
        <f t="shared" ref="D215:E219" si="73">F215+H215+J215+L215</f>
        <v>14239.1</v>
      </c>
      <c r="E215" s="56">
        <f t="shared" si="73"/>
        <v>16857.400000000001</v>
      </c>
      <c r="F215" s="59">
        <v>0</v>
      </c>
      <c r="G215" s="59">
        <v>0</v>
      </c>
      <c r="H215" s="59">
        <v>0</v>
      </c>
      <c r="I215" s="59">
        <v>0</v>
      </c>
      <c r="J215" s="206">
        <v>14239.1</v>
      </c>
      <c r="K215" s="59">
        <v>16857.400000000001</v>
      </c>
      <c r="L215" s="59">
        <v>0</v>
      </c>
      <c r="M215" s="59">
        <v>0</v>
      </c>
      <c r="N215" s="42">
        <f>E215/D215*100</f>
        <v>118.38810037151227</v>
      </c>
      <c r="O215" s="226"/>
      <c r="P215" s="118"/>
      <c r="Q215" s="33"/>
      <c r="R215" s="49"/>
    </row>
    <row r="216" spans="1:18" ht="45" x14ac:dyDescent="0.25">
      <c r="A216" s="189" t="s">
        <v>416</v>
      </c>
      <c r="B216" s="188" t="s">
        <v>410</v>
      </c>
      <c r="C216" s="54" t="s">
        <v>99</v>
      </c>
      <c r="D216" s="119">
        <f t="shared" si="73"/>
        <v>70051.199999999997</v>
      </c>
      <c r="E216" s="355">
        <f t="shared" si="73"/>
        <v>68622.858999999997</v>
      </c>
      <c r="F216" s="101">
        <v>0</v>
      </c>
      <c r="G216" s="101">
        <v>0</v>
      </c>
      <c r="H216" s="101">
        <v>70001.899999999994</v>
      </c>
      <c r="I216" s="111">
        <v>68577.641000000003</v>
      </c>
      <c r="J216" s="101">
        <v>49.3</v>
      </c>
      <c r="K216" s="101">
        <v>45.218000000000004</v>
      </c>
      <c r="L216" s="120">
        <v>0</v>
      </c>
      <c r="M216" s="120">
        <v>0</v>
      </c>
      <c r="N216" s="121">
        <f>E216/D216*100</f>
        <v>97.961004236901005</v>
      </c>
      <c r="O216" s="226"/>
      <c r="P216" s="118"/>
      <c r="Q216" s="118"/>
      <c r="R216" s="122"/>
    </row>
    <row r="217" spans="1:18" ht="78" x14ac:dyDescent="0.25">
      <c r="A217" s="189" t="s">
        <v>417</v>
      </c>
      <c r="B217" s="188" t="s">
        <v>411</v>
      </c>
      <c r="C217" s="54" t="s">
        <v>99</v>
      </c>
      <c r="D217" s="119">
        <f t="shared" si="73"/>
        <v>0</v>
      </c>
      <c r="E217" s="119">
        <f t="shared" si="73"/>
        <v>0</v>
      </c>
      <c r="F217" s="101">
        <v>0</v>
      </c>
      <c r="G217" s="101">
        <v>0</v>
      </c>
      <c r="H217" s="101">
        <v>0</v>
      </c>
      <c r="I217" s="101">
        <v>0</v>
      </c>
      <c r="J217" s="120">
        <v>0</v>
      </c>
      <c r="K217" s="120">
        <v>0</v>
      </c>
      <c r="L217" s="78">
        <v>0</v>
      </c>
      <c r="M217" s="78">
        <v>0</v>
      </c>
      <c r="N217" s="58">
        <v>0</v>
      </c>
      <c r="O217" s="345"/>
      <c r="P217" s="139"/>
      <c r="Q217" s="139"/>
      <c r="R217" s="139"/>
    </row>
    <row r="218" spans="1:18" ht="55.5" x14ac:dyDescent="0.25">
      <c r="A218" s="189" t="s">
        <v>418</v>
      </c>
      <c r="B218" s="185" t="s">
        <v>412</v>
      </c>
      <c r="C218" s="43" t="s">
        <v>99</v>
      </c>
      <c r="D218" s="119">
        <f t="shared" si="73"/>
        <v>0</v>
      </c>
      <c r="E218" s="119">
        <f t="shared" si="73"/>
        <v>0</v>
      </c>
      <c r="F218" s="191">
        <v>0</v>
      </c>
      <c r="G218" s="191">
        <v>0</v>
      </c>
      <c r="H218" s="191">
        <v>0</v>
      </c>
      <c r="I218" s="191">
        <v>0</v>
      </c>
      <c r="J218" s="120">
        <v>0</v>
      </c>
      <c r="K218" s="120">
        <v>0</v>
      </c>
      <c r="L218" s="190">
        <v>0</v>
      </c>
      <c r="M218" s="190">
        <v>0</v>
      </c>
      <c r="N218" s="183">
        <v>0</v>
      </c>
      <c r="O218" s="345"/>
      <c r="P218" s="139"/>
      <c r="Q218" s="139"/>
      <c r="R218" s="139"/>
    </row>
    <row r="219" spans="1:18" ht="78" x14ac:dyDescent="0.25">
      <c r="A219" s="189" t="s">
        <v>419</v>
      </c>
      <c r="B219" s="188" t="s">
        <v>413</v>
      </c>
      <c r="C219" s="54" t="s">
        <v>99</v>
      </c>
      <c r="D219" s="119">
        <f t="shared" si="73"/>
        <v>0</v>
      </c>
      <c r="E219" s="119">
        <f t="shared" si="73"/>
        <v>0</v>
      </c>
      <c r="F219" s="191">
        <v>0</v>
      </c>
      <c r="G219" s="191">
        <v>0</v>
      </c>
      <c r="H219" s="191">
        <v>0</v>
      </c>
      <c r="I219" s="191">
        <v>0</v>
      </c>
      <c r="J219" s="120">
        <v>0</v>
      </c>
      <c r="K219" s="120">
        <v>0</v>
      </c>
      <c r="L219" s="190">
        <v>0</v>
      </c>
      <c r="M219" s="190">
        <v>0</v>
      </c>
      <c r="N219" s="183">
        <v>0</v>
      </c>
      <c r="O219" s="346"/>
      <c r="P219" s="90"/>
      <c r="Q219" s="90"/>
      <c r="R219" s="90"/>
    </row>
    <row r="220" spans="1:18" ht="55.5" x14ac:dyDescent="0.25">
      <c r="A220" s="189" t="s">
        <v>420</v>
      </c>
      <c r="B220" s="183" t="s">
        <v>414</v>
      </c>
      <c r="C220" s="183" t="s">
        <v>99</v>
      </c>
      <c r="D220" s="119">
        <f t="shared" ref="D220" si="74">F220+H220+J220+L220</f>
        <v>0</v>
      </c>
      <c r="E220" s="119">
        <f t="shared" ref="E220" si="75">G220+I220+K220+M220</f>
        <v>0</v>
      </c>
      <c r="F220" s="191">
        <v>0</v>
      </c>
      <c r="G220" s="191">
        <v>0</v>
      </c>
      <c r="H220" s="191">
        <v>0</v>
      </c>
      <c r="I220" s="191">
        <v>0</v>
      </c>
      <c r="J220" s="120">
        <v>0</v>
      </c>
      <c r="K220" s="120">
        <v>0</v>
      </c>
      <c r="L220" s="190">
        <v>0</v>
      </c>
      <c r="M220" s="190">
        <v>0</v>
      </c>
      <c r="N220" s="183">
        <v>0</v>
      </c>
      <c r="O220" s="347"/>
      <c r="P220" s="123"/>
      <c r="Q220" s="57"/>
      <c r="R220" s="57"/>
    </row>
    <row r="221" spans="1:18" ht="105" x14ac:dyDescent="0.25">
      <c r="A221" s="321" t="s">
        <v>530</v>
      </c>
      <c r="B221" s="212" t="s">
        <v>34</v>
      </c>
      <c r="C221" s="212" t="s">
        <v>99</v>
      </c>
      <c r="D221" s="112">
        <f>D223+D232</f>
        <v>70073</v>
      </c>
      <c r="E221" s="112">
        <f>E223+E232</f>
        <v>95466.559999999998</v>
      </c>
      <c r="F221" s="112">
        <f t="shared" ref="F221:M221" si="76">F223+F232</f>
        <v>37443.5</v>
      </c>
      <c r="G221" s="112">
        <f t="shared" si="76"/>
        <v>5032.3599999999997</v>
      </c>
      <c r="H221" s="112">
        <f t="shared" si="76"/>
        <v>21801.899999999998</v>
      </c>
      <c r="I221" s="112">
        <f t="shared" si="76"/>
        <v>71030.14</v>
      </c>
      <c r="J221" s="112">
        <f t="shared" si="76"/>
        <v>6095.4</v>
      </c>
      <c r="K221" s="112">
        <f t="shared" si="76"/>
        <v>5697.9</v>
      </c>
      <c r="L221" s="112">
        <f t="shared" si="76"/>
        <v>4732.2</v>
      </c>
      <c r="M221" s="112">
        <f t="shared" si="76"/>
        <v>13706.16</v>
      </c>
      <c r="N221" s="72">
        <f>E221/D221*100</f>
        <v>136.23872247513307</v>
      </c>
      <c r="O221" s="284" t="s">
        <v>421</v>
      </c>
      <c r="P221" s="113">
        <v>0.94</v>
      </c>
      <c r="Q221" s="114" t="s">
        <v>461</v>
      </c>
      <c r="R221" s="74">
        <v>101</v>
      </c>
    </row>
    <row r="222" spans="1:18" x14ac:dyDescent="0.25">
      <c r="A222" s="393" t="s">
        <v>96</v>
      </c>
      <c r="B222" s="393"/>
      <c r="C222" s="393"/>
      <c r="D222" s="305"/>
      <c r="E222" s="293"/>
      <c r="F222" s="293"/>
      <c r="G222" s="293"/>
      <c r="H222" s="293"/>
      <c r="I222" s="306"/>
      <c r="J222" s="306"/>
      <c r="K222" s="306"/>
      <c r="L222" s="306"/>
      <c r="M222" s="293"/>
      <c r="N222" s="294"/>
      <c r="O222" s="217"/>
      <c r="P222" s="218"/>
      <c r="Q222" s="218"/>
      <c r="R222" s="219"/>
    </row>
    <row r="223" spans="1:18" ht="56.25" x14ac:dyDescent="0.25">
      <c r="A223" s="379" t="s">
        <v>422</v>
      </c>
      <c r="B223" s="382" t="s">
        <v>423</v>
      </c>
      <c r="C223" s="385" t="s">
        <v>99</v>
      </c>
      <c r="D223" s="309">
        <f>D227+D228+D229+D230+D231</f>
        <v>55733</v>
      </c>
      <c r="E223" s="270">
        <f t="shared" ref="E223:M223" si="77">E227+E228+E229+E230+E231</f>
        <v>71995.399999999994</v>
      </c>
      <c r="F223" s="274">
        <f>F227+F228+F229+F230+F231</f>
        <v>33500</v>
      </c>
      <c r="G223" s="270">
        <f t="shared" si="77"/>
        <v>0</v>
      </c>
      <c r="H223" s="274">
        <f>H227+H228+H229+H230+H231</f>
        <v>16854.599999999999</v>
      </c>
      <c r="I223" s="270">
        <f t="shared" si="77"/>
        <v>66891.5</v>
      </c>
      <c r="J223" s="274">
        <f t="shared" si="77"/>
        <v>5378.4</v>
      </c>
      <c r="K223" s="270">
        <f>K227+K228+K229+K230+K231</f>
        <v>5103.8999999999996</v>
      </c>
      <c r="L223" s="274">
        <f t="shared" si="77"/>
        <v>0</v>
      </c>
      <c r="M223" s="270">
        <f t="shared" si="77"/>
        <v>0</v>
      </c>
      <c r="N223" s="310">
        <f>E223/D223*100</f>
        <v>129.17912188470027</v>
      </c>
      <c r="O223" s="348" t="s">
        <v>421</v>
      </c>
      <c r="P223" s="220">
        <v>0.94</v>
      </c>
      <c r="Q223" s="221">
        <v>0.95</v>
      </c>
      <c r="R223" s="289">
        <f>Q223/P223*100</f>
        <v>101.06382978723406</v>
      </c>
    </row>
    <row r="224" spans="1:18" ht="101.25" x14ac:dyDescent="0.25">
      <c r="A224" s="380"/>
      <c r="B224" s="383"/>
      <c r="C224" s="386"/>
      <c r="D224" s="311"/>
      <c r="E224" s="314"/>
      <c r="F224" s="308"/>
      <c r="G224" s="314"/>
      <c r="H224" s="308"/>
      <c r="I224" s="314"/>
      <c r="J224" s="308"/>
      <c r="K224" s="314"/>
      <c r="L224" s="308"/>
      <c r="M224" s="314"/>
      <c r="N224" s="312"/>
      <c r="O224" s="349" t="s">
        <v>466</v>
      </c>
      <c r="P224" s="238">
        <v>20605</v>
      </c>
      <c r="Q224" s="238">
        <v>23713</v>
      </c>
      <c r="R224" s="289">
        <f>Q224/P224*100</f>
        <v>115.08371754428536</v>
      </c>
    </row>
    <row r="225" spans="1:18" ht="45" x14ac:dyDescent="0.25">
      <c r="A225" s="381"/>
      <c r="B225" s="384"/>
      <c r="C225" s="387"/>
      <c r="D225" s="313"/>
      <c r="E225" s="271"/>
      <c r="F225" s="276"/>
      <c r="G225" s="271"/>
      <c r="H225" s="276"/>
      <c r="I225" s="271"/>
      <c r="J225" s="276"/>
      <c r="K225" s="271"/>
      <c r="L225" s="276"/>
      <c r="M225" s="271"/>
      <c r="N225" s="304"/>
      <c r="O225" s="349" t="s">
        <v>467</v>
      </c>
      <c r="P225" s="220">
        <v>0.14000000000000001</v>
      </c>
      <c r="Q225" s="221">
        <v>0.14000000000000001</v>
      </c>
      <c r="R225" s="289">
        <f>Q225/P225*100</f>
        <v>100</v>
      </c>
    </row>
    <row r="226" spans="1:18" x14ac:dyDescent="0.25">
      <c r="A226" s="393" t="s">
        <v>106</v>
      </c>
      <c r="B226" s="393"/>
      <c r="C226" s="393"/>
      <c r="D226" s="222"/>
      <c r="E226" s="307"/>
      <c r="F226" s="216"/>
      <c r="G226" s="215"/>
      <c r="H226" s="215"/>
      <c r="I226" s="216"/>
      <c r="J226" s="216"/>
      <c r="K226" s="216"/>
      <c r="L226" s="216"/>
      <c r="M226" s="215"/>
      <c r="N226" s="224"/>
      <c r="O226" s="350"/>
      <c r="P226" s="224"/>
      <c r="Q226" s="225"/>
      <c r="R226" s="225"/>
    </row>
    <row r="227" spans="1:18" ht="67.5" x14ac:dyDescent="0.25">
      <c r="A227" s="116" t="s">
        <v>424</v>
      </c>
      <c r="B227" s="209" t="s">
        <v>425</v>
      </c>
      <c r="C227" s="209" t="s">
        <v>99</v>
      </c>
      <c r="D227" s="56">
        <f t="shared" ref="D227:E231" si="78">F227+H227+J227+L227</f>
        <v>13000</v>
      </c>
      <c r="E227" s="56">
        <f t="shared" si="78"/>
        <v>26496.5</v>
      </c>
      <c r="F227" s="214">
        <v>5500</v>
      </c>
      <c r="G227" s="214">
        <v>0</v>
      </c>
      <c r="H227" s="214">
        <v>7500</v>
      </c>
      <c r="I227" s="214">
        <v>26496.5</v>
      </c>
      <c r="J227" s="214">
        <v>0</v>
      </c>
      <c r="K227" s="214">
        <v>0</v>
      </c>
      <c r="L227" s="214">
        <v>0</v>
      </c>
      <c r="M227" s="214">
        <v>0</v>
      </c>
      <c r="N227" s="211">
        <f>E227/D227*100</f>
        <v>203.81923076923076</v>
      </c>
      <c r="O227" s="226" t="s">
        <v>426</v>
      </c>
      <c r="P227" s="118">
        <v>1.052</v>
      </c>
      <c r="Q227" s="33">
        <v>1.0609999999999999</v>
      </c>
      <c r="R227" s="289">
        <f>Q227/P227*100</f>
        <v>100.85551330798479</v>
      </c>
    </row>
    <row r="228" spans="1:18" ht="56.25" x14ac:dyDescent="0.25">
      <c r="A228" s="213" t="s">
        <v>427</v>
      </c>
      <c r="B228" s="227" t="s">
        <v>428</v>
      </c>
      <c r="C228" s="207" t="s">
        <v>99</v>
      </c>
      <c r="D228" s="119">
        <f t="shared" si="78"/>
        <v>30000</v>
      </c>
      <c r="E228" s="119">
        <f t="shared" si="78"/>
        <v>16839.5</v>
      </c>
      <c r="F228" s="210">
        <v>23000</v>
      </c>
      <c r="G228" s="210">
        <v>0</v>
      </c>
      <c r="H228" s="210">
        <v>7000</v>
      </c>
      <c r="I228" s="210">
        <v>16839.5</v>
      </c>
      <c r="J228" s="210">
        <v>0</v>
      </c>
      <c r="K228" s="210">
        <v>0</v>
      </c>
      <c r="L228" s="120">
        <v>0</v>
      </c>
      <c r="M228" s="120">
        <v>0</v>
      </c>
      <c r="N228" s="121">
        <f>E228/D228*100</f>
        <v>56.131666666666668</v>
      </c>
      <c r="O228" s="226" t="s">
        <v>429</v>
      </c>
      <c r="P228" s="118">
        <v>0.92</v>
      </c>
      <c r="Q228" s="118">
        <v>0.92</v>
      </c>
      <c r="R228" s="289">
        <f>Q228/P228*100</f>
        <v>100</v>
      </c>
    </row>
    <row r="229" spans="1:18" ht="57.75" customHeight="1" x14ac:dyDescent="0.25">
      <c r="A229" s="213" t="s">
        <v>430</v>
      </c>
      <c r="B229" s="207" t="s">
        <v>431</v>
      </c>
      <c r="C229" s="207" t="s">
        <v>99</v>
      </c>
      <c r="D229" s="119">
        <f t="shared" si="78"/>
        <v>7000</v>
      </c>
      <c r="E229" s="119">
        <f t="shared" si="78"/>
        <v>23200.9</v>
      </c>
      <c r="F229" s="210">
        <v>5000</v>
      </c>
      <c r="G229" s="210">
        <v>0</v>
      </c>
      <c r="H229" s="210">
        <v>2000</v>
      </c>
      <c r="I229" s="210">
        <v>23200.9</v>
      </c>
      <c r="J229" s="120">
        <v>0</v>
      </c>
      <c r="K229" s="120">
        <v>0</v>
      </c>
      <c r="L229" s="228">
        <v>0</v>
      </c>
      <c r="M229" s="228">
        <v>0</v>
      </c>
      <c r="N229" s="229">
        <f>E229/D229*100</f>
        <v>331.44142857142856</v>
      </c>
      <c r="O229" s="303"/>
      <c r="P229" s="118"/>
      <c r="Q229" s="118"/>
      <c r="R229" s="289"/>
    </row>
    <row r="230" spans="1:18" ht="55.5" x14ac:dyDescent="0.25">
      <c r="A230" s="211" t="s">
        <v>432</v>
      </c>
      <c r="B230" s="208" t="s">
        <v>433</v>
      </c>
      <c r="C230" s="208" t="s">
        <v>99</v>
      </c>
      <c r="D230" s="119">
        <f t="shared" si="78"/>
        <v>0</v>
      </c>
      <c r="E230" s="119">
        <f t="shared" si="78"/>
        <v>0</v>
      </c>
      <c r="F230" s="210">
        <v>0</v>
      </c>
      <c r="G230" s="210">
        <v>0</v>
      </c>
      <c r="H230" s="210">
        <v>0</v>
      </c>
      <c r="I230" s="210">
        <v>0</v>
      </c>
      <c r="J230" s="120">
        <v>0</v>
      </c>
      <c r="K230" s="120">
        <v>0</v>
      </c>
      <c r="L230" s="228">
        <v>0</v>
      </c>
      <c r="M230" s="228">
        <v>0</v>
      </c>
      <c r="N230" s="229">
        <v>0</v>
      </c>
      <c r="O230" s="223"/>
      <c r="P230" s="223"/>
      <c r="Q230" s="223"/>
      <c r="R230" s="223"/>
    </row>
    <row r="231" spans="1:18" ht="66.75" x14ac:dyDescent="0.25">
      <c r="A231" s="213" t="s">
        <v>434</v>
      </c>
      <c r="B231" s="207" t="s">
        <v>435</v>
      </c>
      <c r="C231" s="207" t="s">
        <v>99</v>
      </c>
      <c r="D231" s="119">
        <f t="shared" si="78"/>
        <v>5733</v>
      </c>
      <c r="E231" s="119">
        <f t="shared" si="78"/>
        <v>5458.5</v>
      </c>
      <c r="F231" s="214">
        <v>0</v>
      </c>
      <c r="G231" s="214">
        <v>0</v>
      </c>
      <c r="H231" s="214">
        <v>354.6</v>
      </c>
      <c r="I231" s="214">
        <v>354.6</v>
      </c>
      <c r="J231" s="214">
        <v>5378.4</v>
      </c>
      <c r="K231" s="214">
        <v>5103.8999999999996</v>
      </c>
      <c r="L231" s="214">
        <v>0</v>
      </c>
      <c r="M231" s="214">
        <v>0</v>
      </c>
      <c r="N231" s="214">
        <f>E231/D231*100</f>
        <v>95.211930926216638</v>
      </c>
      <c r="O231" s="303" t="s">
        <v>465</v>
      </c>
      <c r="P231" s="118">
        <v>1.0580000000000001</v>
      </c>
      <c r="Q231" s="118">
        <v>1.3</v>
      </c>
      <c r="R231" s="289">
        <f>Q231/P231*100</f>
        <v>122.87334593572778</v>
      </c>
    </row>
    <row r="232" spans="1:18" ht="157.5" x14ac:dyDescent="0.25">
      <c r="A232" s="230" t="s">
        <v>436</v>
      </c>
      <c r="B232" s="231" t="s">
        <v>437</v>
      </c>
      <c r="C232" s="208" t="s">
        <v>99</v>
      </c>
      <c r="D232" s="232">
        <f>D234</f>
        <v>14340</v>
      </c>
      <c r="E232" s="232">
        <f t="shared" ref="E232:N232" si="79">E234</f>
        <v>23471.16</v>
      </c>
      <c r="F232" s="232">
        <f t="shared" si="79"/>
        <v>3943.5</v>
      </c>
      <c r="G232" s="232">
        <f t="shared" si="79"/>
        <v>5032.3599999999997</v>
      </c>
      <c r="H232" s="232">
        <f t="shared" si="79"/>
        <v>4947.3</v>
      </c>
      <c r="I232" s="232">
        <f t="shared" si="79"/>
        <v>4138.6400000000003</v>
      </c>
      <c r="J232" s="232">
        <f t="shared" si="79"/>
        <v>717</v>
      </c>
      <c r="K232" s="232">
        <f t="shared" si="79"/>
        <v>594</v>
      </c>
      <c r="L232" s="232">
        <f t="shared" si="79"/>
        <v>4732.2</v>
      </c>
      <c r="M232" s="232">
        <f t="shared" si="79"/>
        <v>13706.16</v>
      </c>
      <c r="N232" s="233">
        <f t="shared" si="79"/>
        <v>163.67615062761507</v>
      </c>
      <c r="O232" s="234" t="s">
        <v>438</v>
      </c>
      <c r="P232" s="123" t="s">
        <v>462</v>
      </c>
      <c r="Q232" s="57">
        <v>1046.0999999999999</v>
      </c>
      <c r="R232" s="289">
        <f>Q232/P232*100</f>
        <v>195.05873578221144</v>
      </c>
    </row>
    <row r="233" spans="1:18" x14ac:dyDescent="0.25">
      <c r="A233" s="393" t="s">
        <v>106</v>
      </c>
      <c r="B233" s="393"/>
      <c r="C233" s="394"/>
      <c r="D233" s="291"/>
      <c r="E233" s="292"/>
      <c r="F233" s="292"/>
      <c r="G233" s="293"/>
      <c r="H233" s="293"/>
      <c r="I233" s="292"/>
      <c r="J233" s="292"/>
      <c r="K233" s="293"/>
      <c r="L233" s="293"/>
      <c r="M233" s="293"/>
      <c r="N233" s="294"/>
      <c r="O233" s="235"/>
      <c r="P233" s="236"/>
      <c r="Q233" s="236"/>
      <c r="R233" s="237"/>
    </row>
    <row r="234" spans="1:18" ht="89.25" customHeight="1" x14ac:dyDescent="0.25">
      <c r="A234" s="375" t="s">
        <v>439</v>
      </c>
      <c r="B234" s="377" t="s">
        <v>440</v>
      </c>
      <c r="C234" s="273" t="s">
        <v>99</v>
      </c>
      <c r="D234" s="299">
        <f>F234+H234+J234+L234</f>
        <v>14340</v>
      </c>
      <c r="E234" s="295">
        <f>G234+I234+K234+M234</f>
        <v>23471.16</v>
      </c>
      <c r="F234" s="301">
        <v>3943.5</v>
      </c>
      <c r="G234" s="296">
        <v>5032.3599999999997</v>
      </c>
      <c r="H234" s="301">
        <v>4947.3</v>
      </c>
      <c r="I234" s="296">
        <v>4138.6400000000003</v>
      </c>
      <c r="J234" s="301">
        <v>717</v>
      </c>
      <c r="K234" s="296">
        <v>594</v>
      </c>
      <c r="L234" s="301">
        <v>4732.2</v>
      </c>
      <c r="M234" s="296">
        <v>13706.16</v>
      </c>
      <c r="N234" s="302">
        <f>E234/D234*100</f>
        <v>163.67615062761507</v>
      </c>
      <c r="O234" s="290" t="s">
        <v>463</v>
      </c>
      <c r="P234" s="220">
        <v>0.123</v>
      </c>
      <c r="Q234" s="221">
        <v>0.123</v>
      </c>
      <c r="R234" s="289">
        <f>Q234/P234*100</f>
        <v>100</v>
      </c>
    </row>
    <row r="235" spans="1:18" ht="90" x14ac:dyDescent="0.25">
      <c r="A235" s="376"/>
      <c r="B235" s="378"/>
      <c r="C235" s="297"/>
      <c r="D235" s="300"/>
      <c r="E235" s="298"/>
      <c r="F235" s="300"/>
      <c r="G235" s="298"/>
      <c r="H235" s="300"/>
      <c r="I235" s="298"/>
      <c r="J235" s="300"/>
      <c r="K235" s="298"/>
      <c r="L235" s="300"/>
      <c r="M235" s="298"/>
      <c r="N235" s="300"/>
      <c r="O235" s="290" t="s">
        <v>464</v>
      </c>
      <c r="P235" s="220">
        <v>0.18</v>
      </c>
      <c r="Q235" s="221">
        <v>0.18</v>
      </c>
      <c r="R235" s="289">
        <f>Q235/P235*100</f>
        <v>100</v>
      </c>
    </row>
    <row r="250" spans="4:6" x14ac:dyDescent="0.25">
      <c r="D250" s="239"/>
    </row>
    <row r="254" spans="4:6" x14ac:dyDescent="0.25">
      <c r="D254" s="240"/>
      <c r="E254" s="240"/>
      <c r="F254" s="240"/>
    </row>
  </sheetData>
  <mergeCells count="394">
    <mergeCell ref="A175:A180"/>
    <mergeCell ref="B175:B180"/>
    <mergeCell ref="I76:I79"/>
    <mergeCell ref="D74:D75"/>
    <mergeCell ref="E74:E75"/>
    <mergeCell ref="G89:G90"/>
    <mergeCell ref="H89:H90"/>
    <mergeCell ref="I89:I90"/>
    <mergeCell ref="A166:C166"/>
    <mergeCell ref="A170:C170"/>
    <mergeCell ref="C176:C180"/>
    <mergeCell ref="A162:C162"/>
    <mergeCell ref="A163:A165"/>
    <mergeCell ref="B163:B165"/>
    <mergeCell ref="C163:C165"/>
    <mergeCell ref="A95:C95"/>
    <mergeCell ref="A97:C97"/>
    <mergeCell ref="A99:C99"/>
    <mergeCell ref="A110:C110"/>
    <mergeCell ref="A129:C129"/>
    <mergeCell ref="E176:E180"/>
    <mergeCell ref="F176:F180"/>
    <mergeCell ref="G176:G180"/>
    <mergeCell ref="D176:D180"/>
    <mergeCell ref="J89:J90"/>
    <mergeCell ref="K89:K90"/>
    <mergeCell ref="D191:D193"/>
    <mergeCell ref="E191:E193"/>
    <mergeCell ref="F191:F193"/>
    <mergeCell ref="G191:G193"/>
    <mergeCell ref="H191:H193"/>
    <mergeCell ref="G189:G190"/>
    <mergeCell ref="H189:H190"/>
    <mergeCell ref="I189:I190"/>
    <mergeCell ref="J189:J190"/>
    <mergeCell ref="K189:K190"/>
    <mergeCell ref="F186:F187"/>
    <mergeCell ref="G186:G187"/>
    <mergeCell ref="I163:I165"/>
    <mergeCell ref="J163:J165"/>
    <mergeCell ref="K163:K165"/>
    <mergeCell ref="I176:I180"/>
    <mergeCell ref="J176:J180"/>
    <mergeCell ref="D163:D165"/>
    <mergeCell ref="E163:E165"/>
    <mergeCell ref="F163:F165"/>
    <mergeCell ref="G163:G165"/>
    <mergeCell ref="F89:F90"/>
    <mergeCell ref="L89:L90"/>
    <mergeCell ref="M89:M90"/>
    <mergeCell ref="N89:N90"/>
    <mergeCell ref="N202:N206"/>
    <mergeCell ref="A208:C208"/>
    <mergeCell ref="A214:C214"/>
    <mergeCell ref="H202:H206"/>
    <mergeCell ref="I202:I206"/>
    <mergeCell ref="J202:J206"/>
    <mergeCell ref="K202:K206"/>
    <mergeCell ref="L202:L206"/>
    <mergeCell ref="M202:M206"/>
    <mergeCell ref="A202:A206"/>
    <mergeCell ref="B202:B206"/>
    <mergeCell ref="C202:C206"/>
    <mergeCell ref="D202:D206"/>
    <mergeCell ref="E202:E206"/>
    <mergeCell ref="F202:F206"/>
    <mergeCell ref="G202:G206"/>
    <mergeCell ref="M189:M190"/>
    <mergeCell ref="N189:N190"/>
    <mergeCell ref="A191:A193"/>
    <mergeCell ref="B191:B193"/>
    <mergeCell ref="C191:C193"/>
    <mergeCell ref="O192:O193"/>
    <mergeCell ref="P192:P193"/>
    <mergeCell ref="Q192:Q193"/>
    <mergeCell ref="R192:R193"/>
    <mergeCell ref="A196:C196"/>
    <mergeCell ref="A197:A201"/>
    <mergeCell ref="B197:B201"/>
    <mergeCell ref="C197:C201"/>
    <mergeCell ref="D197:D201"/>
    <mergeCell ref="E197:E201"/>
    <mergeCell ref="I191:I193"/>
    <mergeCell ref="J191:J193"/>
    <mergeCell ref="K191:K193"/>
    <mergeCell ref="L191:L193"/>
    <mergeCell ref="M191:M193"/>
    <mergeCell ref="N191:N193"/>
    <mergeCell ref="L197:L201"/>
    <mergeCell ref="M197:M201"/>
    <mergeCell ref="N197:N201"/>
    <mergeCell ref="H197:H201"/>
    <mergeCell ref="I197:I201"/>
    <mergeCell ref="J197:J201"/>
    <mergeCell ref="K197:K201"/>
    <mergeCell ref="F197:F201"/>
    <mergeCell ref="L189:L190"/>
    <mergeCell ref="G197:G201"/>
    <mergeCell ref="A188:C188"/>
    <mergeCell ref="A189:A190"/>
    <mergeCell ref="B189:B190"/>
    <mergeCell ref="C189:C190"/>
    <mergeCell ref="D189:D190"/>
    <mergeCell ref="E189:E190"/>
    <mergeCell ref="F189:F190"/>
    <mergeCell ref="L186:L187"/>
    <mergeCell ref="M186:M187"/>
    <mergeCell ref="N186:N187"/>
    <mergeCell ref="H186:H187"/>
    <mergeCell ref="I186:I187"/>
    <mergeCell ref="J186:J187"/>
    <mergeCell ref="K186:K187"/>
    <mergeCell ref="A181:C181"/>
    <mergeCell ref="A186:A187"/>
    <mergeCell ref="B186:B187"/>
    <mergeCell ref="C186:C187"/>
    <mergeCell ref="D186:D187"/>
    <mergeCell ref="E186:E187"/>
    <mergeCell ref="K176:K180"/>
    <mergeCell ref="L176:L180"/>
    <mergeCell ref="M176:M180"/>
    <mergeCell ref="N176:N180"/>
    <mergeCell ref="H176:H180"/>
    <mergeCell ref="L163:L165"/>
    <mergeCell ref="M163:M165"/>
    <mergeCell ref="N163:N165"/>
    <mergeCell ref="N157:N161"/>
    <mergeCell ref="H157:H161"/>
    <mergeCell ref="I157:I161"/>
    <mergeCell ref="J157:J161"/>
    <mergeCell ref="K157:K161"/>
    <mergeCell ref="L157:L161"/>
    <mergeCell ref="M157:M161"/>
    <mergeCell ref="H163:H165"/>
    <mergeCell ref="M139:M140"/>
    <mergeCell ref="N139:N140"/>
    <mergeCell ref="A141:C141"/>
    <mergeCell ref="A157:A161"/>
    <mergeCell ref="B157:B161"/>
    <mergeCell ref="C157:C161"/>
    <mergeCell ref="D157:D161"/>
    <mergeCell ref="E157:E161"/>
    <mergeCell ref="F157:F161"/>
    <mergeCell ref="G157:G161"/>
    <mergeCell ref="G139:G140"/>
    <mergeCell ref="H139:H140"/>
    <mergeCell ref="I139:I140"/>
    <mergeCell ref="J139:J140"/>
    <mergeCell ref="K139:K140"/>
    <mergeCell ref="L139:L140"/>
    <mergeCell ref="A139:A140"/>
    <mergeCell ref="B139:B140"/>
    <mergeCell ref="C139:C140"/>
    <mergeCell ref="D139:D140"/>
    <mergeCell ref="E139:E140"/>
    <mergeCell ref="F139:F140"/>
    <mergeCell ref="A150:A151"/>
    <mergeCell ref="B150:B151"/>
    <mergeCell ref="L92:L94"/>
    <mergeCell ref="M92:M94"/>
    <mergeCell ref="N92:N94"/>
    <mergeCell ref="O92:O94"/>
    <mergeCell ref="F92:F94"/>
    <mergeCell ref="G92:G94"/>
    <mergeCell ref="H92:H94"/>
    <mergeCell ref="I92:I94"/>
    <mergeCell ref="J92:J94"/>
    <mergeCell ref="K92:K94"/>
    <mergeCell ref="O86:O87"/>
    <mergeCell ref="P86:P87"/>
    <mergeCell ref="Q86:Q87"/>
    <mergeCell ref="R86:R87"/>
    <mergeCell ref="A88:C88"/>
    <mergeCell ref="A92:A94"/>
    <mergeCell ref="B92:B94"/>
    <mergeCell ref="C92:C94"/>
    <mergeCell ref="D92:D94"/>
    <mergeCell ref="E92:E94"/>
    <mergeCell ref="I86:I87"/>
    <mergeCell ref="J86:J87"/>
    <mergeCell ref="K86:K87"/>
    <mergeCell ref="L86:L87"/>
    <mergeCell ref="M86:M87"/>
    <mergeCell ref="N86:N87"/>
    <mergeCell ref="R92:R94"/>
    <mergeCell ref="P92:P94"/>
    <mergeCell ref="Q92:Q94"/>
    <mergeCell ref="A89:A90"/>
    <mergeCell ref="B89:B90"/>
    <mergeCell ref="C89:C90"/>
    <mergeCell ref="D89:D90"/>
    <mergeCell ref="E89:E90"/>
    <mergeCell ref="M80:M82"/>
    <mergeCell ref="N80:N82"/>
    <mergeCell ref="A86:A87"/>
    <mergeCell ref="B86:B87"/>
    <mergeCell ref="C86:C87"/>
    <mergeCell ref="D86:D87"/>
    <mergeCell ref="E86:E87"/>
    <mergeCell ref="F86:F87"/>
    <mergeCell ref="G86:G87"/>
    <mergeCell ref="H86:H87"/>
    <mergeCell ref="G80:G82"/>
    <mergeCell ref="H80:H82"/>
    <mergeCell ref="I80:I82"/>
    <mergeCell ref="J80:J82"/>
    <mergeCell ref="K80:K82"/>
    <mergeCell ref="L80:L82"/>
    <mergeCell ref="A80:A82"/>
    <mergeCell ref="B80:B82"/>
    <mergeCell ref="C80:C82"/>
    <mergeCell ref="D80:D82"/>
    <mergeCell ref="E80:E82"/>
    <mergeCell ref="F80:F82"/>
    <mergeCell ref="J76:J79"/>
    <mergeCell ref="K76:K79"/>
    <mergeCell ref="L76:L79"/>
    <mergeCell ref="M76:M79"/>
    <mergeCell ref="N76:N79"/>
    <mergeCell ref="M74:M75"/>
    <mergeCell ref="N74:N75"/>
    <mergeCell ref="A76:A79"/>
    <mergeCell ref="B76:B79"/>
    <mergeCell ref="C76:C79"/>
    <mergeCell ref="D76:D79"/>
    <mergeCell ref="E76:E79"/>
    <mergeCell ref="F76:F79"/>
    <mergeCell ref="G76:G79"/>
    <mergeCell ref="H76:H79"/>
    <mergeCell ref="G74:G75"/>
    <mergeCell ref="H74:H75"/>
    <mergeCell ref="I74:I75"/>
    <mergeCell ref="J74:J75"/>
    <mergeCell ref="K74:K75"/>
    <mergeCell ref="L74:L75"/>
    <mergeCell ref="A74:A75"/>
    <mergeCell ref="B74:B75"/>
    <mergeCell ref="C74:C75"/>
    <mergeCell ref="N68:N70"/>
    <mergeCell ref="O68:O70"/>
    <mergeCell ref="P68:P70"/>
    <mergeCell ref="Q68:Q70"/>
    <mergeCell ref="R68:R70"/>
    <mergeCell ref="A71:C71"/>
    <mergeCell ref="H68:H70"/>
    <mergeCell ref="I68:I70"/>
    <mergeCell ref="J68:J70"/>
    <mergeCell ref="K68:K70"/>
    <mergeCell ref="L68:L70"/>
    <mergeCell ref="M68:M70"/>
    <mergeCell ref="K61:K66"/>
    <mergeCell ref="L61:L66"/>
    <mergeCell ref="A67:C67"/>
    <mergeCell ref="A68:A70"/>
    <mergeCell ref="B68:B70"/>
    <mergeCell ref="C68:C70"/>
    <mergeCell ref="D68:D70"/>
    <mergeCell ref="E68:E70"/>
    <mergeCell ref="F68:F70"/>
    <mergeCell ref="G68:G70"/>
    <mergeCell ref="G61:G66"/>
    <mergeCell ref="I38:I40"/>
    <mergeCell ref="J38:J40"/>
    <mergeCell ref="K38:K40"/>
    <mergeCell ref="K53:K54"/>
    <mergeCell ref="L53:L54"/>
    <mergeCell ref="M53:M54"/>
    <mergeCell ref="N53:N54"/>
    <mergeCell ref="A61:A66"/>
    <mergeCell ref="B61:B66"/>
    <mergeCell ref="C61:C66"/>
    <mergeCell ref="D61:D66"/>
    <mergeCell ref="E61:E66"/>
    <mergeCell ref="F61:F66"/>
    <mergeCell ref="E53:E54"/>
    <mergeCell ref="F53:F54"/>
    <mergeCell ref="G53:G54"/>
    <mergeCell ref="H53:H54"/>
    <mergeCell ref="I53:I54"/>
    <mergeCell ref="J53:J54"/>
    <mergeCell ref="M61:M66"/>
    <mergeCell ref="N61:N66"/>
    <mergeCell ref="H61:H66"/>
    <mergeCell ref="I61:I66"/>
    <mergeCell ref="J61:J66"/>
    <mergeCell ref="L38:L40"/>
    <mergeCell ref="M38:M40"/>
    <mergeCell ref="N38:N40"/>
    <mergeCell ref="M29:M34"/>
    <mergeCell ref="N29:N34"/>
    <mergeCell ref="A38:A40"/>
    <mergeCell ref="B38:B40"/>
    <mergeCell ref="C38:C40"/>
    <mergeCell ref="D38:D40"/>
    <mergeCell ref="E38:E40"/>
    <mergeCell ref="F38:F40"/>
    <mergeCell ref="G38:G40"/>
    <mergeCell ref="H38:H40"/>
    <mergeCell ref="G29:G34"/>
    <mergeCell ref="H29:H34"/>
    <mergeCell ref="I29:I34"/>
    <mergeCell ref="J29:J34"/>
    <mergeCell ref="K29:K34"/>
    <mergeCell ref="L29:L34"/>
    <mergeCell ref="A29:A34"/>
    <mergeCell ref="B29:B34"/>
    <mergeCell ref="C29:C34"/>
    <mergeCell ref="D29:D34"/>
    <mergeCell ref="E29:E34"/>
    <mergeCell ref="N11:N13"/>
    <mergeCell ref="A14:C14"/>
    <mergeCell ref="I11:I13"/>
    <mergeCell ref="J11:J13"/>
    <mergeCell ref="K11:K13"/>
    <mergeCell ref="H11:H13"/>
    <mergeCell ref="L11:L13"/>
    <mergeCell ref="M11:M13"/>
    <mergeCell ref="F29:F34"/>
    <mergeCell ref="I21:I28"/>
    <mergeCell ref="J21:J28"/>
    <mergeCell ref="K21:K28"/>
    <mergeCell ref="L21:L28"/>
    <mergeCell ref="M21:M28"/>
    <mergeCell ref="N21:N28"/>
    <mergeCell ref="M15:M17"/>
    <mergeCell ref="N15:N17"/>
    <mergeCell ref="I15:I17"/>
    <mergeCell ref="J15:J17"/>
    <mergeCell ref="K15:K17"/>
    <mergeCell ref="L15:L17"/>
    <mergeCell ref="H21:H28"/>
    <mergeCell ref="G15:G17"/>
    <mergeCell ref="H15:H17"/>
    <mergeCell ref="B155:B156"/>
    <mergeCell ref="C155:C156"/>
    <mergeCell ref="A152:A154"/>
    <mergeCell ref="C150:C151"/>
    <mergeCell ref="B152:B154"/>
    <mergeCell ref="C152:C154"/>
    <mergeCell ref="F11:F13"/>
    <mergeCell ref="G11:G13"/>
    <mergeCell ref="A21:A28"/>
    <mergeCell ref="B21:B28"/>
    <mergeCell ref="C21:C28"/>
    <mergeCell ref="D21:D28"/>
    <mergeCell ref="E21:E28"/>
    <mergeCell ref="F21:F28"/>
    <mergeCell ref="G21:G28"/>
    <mergeCell ref="A15:A17"/>
    <mergeCell ref="B15:B17"/>
    <mergeCell ref="C15:C17"/>
    <mergeCell ref="D15:D17"/>
    <mergeCell ref="E15:E17"/>
    <mergeCell ref="F15:F17"/>
    <mergeCell ref="F74:F75"/>
    <mergeCell ref="A1:R1"/>
    <mergeCell ref="A2:A5"/>
    <mergeCell ref="B2:B5"/>
    <mergeCell ref="C2:C5"/>
    <mergeCell ref="D2:M2"/>
    <mergeCell ref="N2:N5"/>
    <mergeCell ref="O2:O5"/>
    <mergeCell ref="P2:P5"/>
    <mergeCell ref="Q2:Q5"/>
    <mergeCell ref="R2:R5"/>
    <mergeCell ref="F3:M3"/>
    <mergeCell ref="F4:G4"/>
    <mergeCell ref="H4:I4"/>
    <mergeCell ref="J4:K4"/>
    <mergeCell ref="L4:M4"/>
    <mergeCell ref="A10:C10"/>
    <mergeCell ref="A11:A13"/>
    <mergeCell ref="B11:B13"/>
    <mergeCell ref="C11:C13"/>
    <mergeCell ref="D11:D13"/>
    <mergeCell ref="E11:E13"/>
    <mergeCell ref="D3:E4"/>
    <mergeCell ref="A234:A235"/>
    <mergeCell ref="B234:B235"/>
    <mergeCell ref="A223:A225"/>
    <mergeCell ref="B223:B225"/>
    <mergeCell ref="C223:C225"/>
    <mergeCell ref="A42:C42"/>
    <mergeCell ref="A49:C49"/>
    <mergeCell ref="A53:A54"/>
    <mergeCell ref="B53:B54"/>
    <mergeCell ref="C53:C54"/>
    <mergeCell ref="D53:D54"/>
    <mergeCell ref="A36:A37"/>
    <mergeCell ref="B36:B37"/>
    <mergeCell ref="A222:C222"/>
    <mergeCell ref="A226:C226"/>
    <mergeCell ref="A233:C233"/>
    <mergeCell ref="A155:A156"/>
  </mergeCells>
  <pageMargins left="0.70866141732283472" right="0.70866141732283472" top="0.31" bottom="0.22" header="0.31" footer="0.16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Реестр МЦП </vt:lpstr>
      <vt:lpstr>Архив реестра</vt:lpstr>
      <vt:lpstr>Отчет МЦП 2018</vt:lpstr>
      <vt:lpstr>Лист3</vt:lpstr>
      <vt:lpstr>'Реестр МЦП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2019-02-05T09:04:31Z</dcterms:modified>
</cp:coreProperties>
</file>