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еестр МЦП " sheetId="4" r:id="rId1"/>
    <sheet name="Архив реестра" sheetId="1" r:id="rId2"/>
    <sheet name="Отчет МЦП 2019" sheetId="2" r:id="rId3"/>
    <sheet name="Лист1" sheetId="5" r:id="rId4"/>
  </sheets>
  <definedNames>
    <definedName name="_xlnm.Print_Area" localSheetId="0">'Реестр МЦП '!$A$1:$G$45</definedName>
  </definedNames>
  <calcPr calcId="124519"/>
</workbook>
</file>

<file path=xl/calcChain.xml><?xml version="1.0" encoding="utf-8"?>
<calcChain xmlns="http://schemas.openxmlformats.org/spreadsheetml/2006/main">
  <c r="E108" i="2"/>
  <c r="D102"/>
  <c r="R159" l="1"/>
  <c r="R131"/>
  <c r="R130"/>
  <c r="R129"/>
  <c r="E15" i="5" l="1"/>
  <c r="D15"/>
  <c r="R100" i="2" l="1"/>
  <c r="R93"/>
  <c r="R87"/>
  <c r="R85"/>
  <c r="R31"/>
  <c r="E138"/>
  <c r="D138"/>
  <c r="E82"/>
  <c r="J38"/>
  <c r="G38"/>
  <c r="H38"/>
  <c r="I38"/>
  <c r="K38"/>
  <c r="L38"/>
  <c r="M38"/>
  <c r="J108" l="1"/>
  <c r="G161"/>
  <c r="H161"/>
  <c r="I161"/>
  <c r="J161"/>
  <c r="K161"/>
  <c r="L161"/>
  <c r="M161"/>
  <c r="F161"/>
  <c r="F152"/>
  <c r="G145"/>
  <c r="H145"/>
  <c r="I145"/>
  <c r="J145"/>
  <c r="K145"/>
  <c r="L145"/>
  <c r="M145"/>
  <c r="F145"/>
  <c r="G129"/>
  <c r="H129"/>
  <c r="I129"/>
  <c r="J129"/>
  <c r="K129"/>
  <c r="L129"/>
  <c r="M129"/>
  <c r="F129"/>
  <c r="H121"/>
  <c r="I121"/>
  <c r="J121"/>
  <c r="K121"/>
  <c r="L121"/>
  <c r="M121"/>
  <c r="G121"/>
  <c r="F121"/>
  <c r="F114"/>
  <c r="G108"/>
  <c r="H108"/>
  <c r="I108"/>
  <c r="K108"/>
  <c r="F108"/>
  <c r="I152"/>
  <c r="J152"/>
  <c r="K152"/>
  <c r="L152"/>
  <c r="M152"/>
  <c r="G152"/>
  <c r="H152"/>
  <c r="L108"/>
  <c r="E157"/>
  <c r="D157"/>
  <c r="D151"/>
  <c r="E151"/>
  <c r="D144"/>
  <c r="E144"/>
  <c r="E143"/>
  <c r="D143"/>
  <c r="D147"/>
  <c r="E147"/>
  <c r="D129" l="1"/>
  <c r="E152"/>
  <c r="D152"/>
  <c r="E129"/>
  <c r="D124"/>
  <c r="D161"/>
  <c r="E124"/>
  <c r="E161"/>
  <c r="N143"/>
  <c r="N151"/>
  <c r="E145"/>
  <c r="N144"/>
  <c r="N147"/>
  <c r="D145"/>
  <c r="N129" l="1"/>
  <c r="D83"/>
  <c r="G98"/>
  <c r="H98"/>
  <c r="I98"/>
  <c r="J98"/>
  <c r="K98"/>
  <c r="L98"/>
  <c r="M98"/>
  <c r="F98"/>
  <c r="D86"/>
  <c r="H52"/>
  <c r="I52"/>
  <c r="J52"/>
  <c r="K52"/>
  <c r="L52"/>
  <c r="G52"/>
  <c r="F52"/>
  <c r="M52"/>
  <c r="E73"/>
  <c r="D73"/>
  <c r="N69"/>
  <c r="E67"/>
  <c r="D67"/>
  <c r="E66"/>
  <c r="D66"/>
  <c r="E65"/>
  <c r="D65"/>
  <c r="R64"/>
  <c r="R63"/>
  <c r="R62"/>
  <c r="E62"/>
  <c r="D62"/>
  <c r="E58"/>
  <c r="D58"/>
  <c r="R61"/>
  <c r="R60"/>
  <c r="R59"/>
  <c r="R58"/>
  <c r="R57"/>
  <c r="R56"/>
  <c r="E56"/>
  <c r="D56"/>
  <c r="F38"/>
  <c r="E83" l="1"/>
  <c r="K87"/>
  <c r="G87"/>
  <c r="I87"/>
  <c r="D84"/>
  <c r="D97"/>
  <c r="F87"/>
  <c r="L80"/>
  <c r="H80"/>
  <c r="E97"/>
  <c r="M80"/>
  <c r="I80"/>
  <c r="L87"/>
  <c r="F80"/>
  <c r="J80"/>
  <c r="M87"/>
  <c r="E84"/>
  <c r="K80"/>
  <c r="G80"/>
  <c r="J87"/>
  <c r="D82"/>
  <c r="H87"/>
  <c r="E86"/>
  <c r="N86" s="1"/>
  <c r="E95"/>
  <c r="N73"/>
  <c r="N56"/>
  <c r="N58"/>
  <c r="N62"/>
  <c r="N67"/>
  <c r="N66"/>
  <c r="N65"/>
  <c r="R152"/>
  <c r="R124"/>
  <c r="R122"/>
  <c r="R121"/>
  <c r="R114"/>
  <c r="R113"/>
  <c r="R103"/>
  <c r="R106"/>
  <c r="R105"/>
  <c r="R104"/>
  <c r="D118"/>
  <c r="E118"/>
  <c r="E112"/>
  <c r="D112"/>
  <c r="E111"/>
  <c r="D111"/>
  <c r="E87" l="1"/>
  <c r="N97"/>
  <c r="D108"/>
  <c r="D80"/>
  <c r="D87"/>
  <c r="N111"/>
  <c r="R162"/>
  <c r="R172" l="1"/>
  <c r="R171"/>
  <c r="R169"/>
  <c r="R165" l="1"/>
  <c r="R164"/>
  <c r="R161"/>
  <c r="R74" l="1"/>
  <c r="R73"/>
  <c r="R42"/>
  <c r="R36"/>
  <c r="R101" l="1"/>
  <c r="R84"/>
  <c r="F169" l="1"/>
  <c r="G169"/>
  <c r="H169"/>
  <c r="H159" s="1"/>
  <c r="I169"/>
  <c r="J169"/>
  <c r="K169"/>
  <c r="L169"/>
  <c r="M169"/>
  <c r="E171"/>
  <c r="E169" s="1"/>
  <c r="D171"/>
  <c r="D169" s="1"/>
  <c r="E168"/>
  <c r="D168"/>
  <c r="E167"/>
  <c r="D167"/>
  <c r="E166"/>
  <c r="D166"/>
  <c r="E165"/>
  <c r="D165"/>
  <c r="E164"/>
  <c r="D164"/>
  <c r="L159" l="1"/>
  <c r="F159"/>
  <c r="J159"/>
  <c r="M159"/>
  <c r="I159"/>
  <c r="G159"/>
  <c r="K159"/>
  <c r="N171"/>
  <c r="N169" s="1"/>
  <c r="N168"/>
  <c r="N165"/>
  <c r="N164"/>
  <c r="N166"/>
  <c r="E159"/>
  <c r="D159"/>
  <c r="N159" l="1"/>
  <c r="N161"/>
  <c r="E158" l="1"/>
  <c r="D158"/>
  <c r="R99" l="1"/>
  <c r="R94"/>
  <c r="R92"/>
  <c r="R88"/>
  <c r="E99"/>
  <c r="E98" s="1"/>
  <c r="D99"/>
  <c r="D98" s="1"/>
  <c r="R35"/>
  <c r="R29"/>
  <c r="E156" l="1"/>
  <c r="D156"/>
  <c r="E155"/>
  <c r="D155"/>
  <c r="E154"/>
  <c r="D154"/>
  <c r="E150"/>
  <c r="D150"/>
  <c r="E149"/>
  <c r="D149"/>
  <c r="E148"/>
  <c r="D148"/>
  <c r="E133"/>
  <c r="D133"/>
  <c r="E126"/>
  <c r="D126"/>
  <c r="E117"/>
  <c r="D117"/>
  <c r="R115"/>
  <c r="M114"/>
  <c r="L114"/>
  <c r="K114"/>
  <c r="J114"/>
  <c r="I114"/>
  <c r="H114"/>
  <c r="G114"/>
  <c r="R109"/>
  <c r="R108"/>
  <c r="R102"/>
  <c r="E96"/>
  <c r="D96"/>
  <c r="D95"/>
  <c r="E94"/>
  <c r="D94"/>
  <c r="E93"/>
  <c r="D93"/>
  <c r="E92"/>
  <c r="D92"/>
  <c r="E91"/>
  <c r="D91"/>
  <c r="E90"/>
  <c r="D90"/>
  <c r="E75"/>
  <c r="D75"/>
  <c r="M70"/>
  <c r="L70"/>
  <c r="K70"/>
  <c r="J70"/>
  <c r="I70"/>
  <c r="H70"/>
  <c r="G70"/>
  <c r="F70"/>
  <c r="E68"/>
  <c r="E52" s="1"/>
  <c r="D68"/>
  <c r="D52" s="1"/>
  <c r="E43"/>
  <c r="D43"/>
  <c r="E42"/>
  <c r="D42"/>
  <c r="E41"/>
  <c r="D41"/>
  <c r="E40"/>
  <c r="D40"/>
  <c r="E36"/>
  <c r="D36"/>
  <c r="E35"/>
  <c r="D35"/>
  <c r="R34"/>
  <c r="R32"/>
  <c r="E29"/>
  <c r="D29"/>
  <c r="E21"/>
  <c r="D21"/>
  <c r="E20"/>
  <c r="D20"/>
  <c r="E19"/>
  <c r="D19"/>
  <c r="E18"/>
  <c r="D18"/>
  <c r="E15"/>
  <c r="D15"/>
  <c r="M11"/>
  <c r="M9" s="1"/>
  <c r="L11"/>
  <c r="L9" s="1"/>
  <c r="K11"/>
  <c r="K9" s="1"/>
  <c r="J11"/>
  <c r="J9" s="1"/>
  <c r="I11"/>
  <c r="I9" s="1"/>
  <c r="H11"/>
  <c r="H9" s="1"/>
  <c r="G11"/>
  <c r="G9" s="1"/>
  <c r="F11"/>
  <c r="F9" s="1"/>
  <c r="D114" l="1"/>
  <c r="E114"/>
  <c r="N126"/>
  <c r="E121"/>
  <c r="D121"/>
  <c r="D38"/>
  <c r="E38"/>
  <c r="N43"/>
  <c r="F45"/>
  <c r="J45"/>
  <c r="D70"/>
  <c r="H45"/>
  <c r="L45"/>
  <c r="E70"/>
  <c r="J102"/>
  <c r="I102"/>
  <c r="J76"/>
  <c r="L76"/>
  <c r="K102"/>
  <c r="H102"/>
  <c r="H76"/>
  <c r="I76"/>
  <c r="K76"/>
  <c r="M76"/>
  <c r="N124"/>
  <c r="N154"/>
  <c r="N117"/>
  <c r="N90"/>
  <c r="N92"/>
  <c r="N93"/>
  <c r="N94"/>
  <c r="N96"/>
  <c r="G102"/>
  <c r="N133"/>
  <c r="N150"/>
  <c r="N91"/>
  <c r="G76"/>
  <c r="N41"/>
  <c r="N36"/>
  <c r="N35"/>
  <c r="N21"/>
  <c r="N19"/>
  <c r="N15"/>
  <c r="N155"/>
  <c r="N149"/>
  <c r="F102"/>
  <c r="L102"/>
  <c r="N95"/>
  <c r="N75"/>
  <c r="N68"/>
  <c r="G45"/>
  <c r="I45"/>
  <c r="K45"/>
  <c r="M45"/>
  <c r="N42"/>
  <c r="N29"/>
  <c r="N20"/>
  <c r="N18"/>
  <c r="D11"/>
  <c r="N40"/>
  <c r="E11"/>
  <c r="E102" l="1"/>
  <c r="E76"/>
  <c r="N145"/>
  <c r="E9"/>
  <c r="D9"/>
  <c r="N84"/>
  <c r="N114"/>
  <c r="N70"/>
  <c r="N112"/>
  <c r="E45"/>
  <c r="D45"/>
  <c r="N52"/>
  <c r="N38"/>
  <c r="L7"/>
  <c r="N87"/>
  <c r="G7"/>
  <c r="N83"/>
  <c r="J7"/>
  <c r="N82"/>
  <c r="H7"/>
  <c r="M7"/>
  <c r="I7"/>
  <c r="K7"/>
  <c r="F76"/>
  <c r="F7" s="1"/>
  <c r="E80"/>
  <c r="N152"/>
  <c r="N108"/>
  <c r="N11"/>
  <c r="D76" l="1"/>
  <c r="D7" s="1"/>
  <c r="N45"/>
  <c r="N102"/>
  <c r="N80"/>
  <c r="E7"/>
  <c r="N9"/>
  <c r="N7" l="1"/>
  <c r="N76"/>
</calcChain>
</file>

<file path=xl/sharedStrings.xml><?xml version="1.0" encoding="utf-8"?>
<sst xmlns="http://schemas.openxmlformats.org/spreadsheetml/2006/main" count="528" uniqueCount="409">
  <si>
    <t>Администрация Филоновского сельского посения Богучарского муниципального района Воронежской области</t>
  </si>
  <si>
    <t>Администрация Твердохлебовского сельского посения Богучарского муниципального района Воронежской области</t>
  </si>
  <si>
    <t>Администрация Суходонецкого сельского посения Богучарского муниципального района Воронежской области</t>
  </si>
  <si>
    <t>Администрация Радченского сельского посения Богучарского муниципального района Воронежской области</t>
  </si>
  <si>
    <t>Постановление администрации Радченского сельского поселения Богучарского муниципального района Воронежской области от 22.12.2016 №130</t>
  </si>
  <si>
    <t>2017-2022</t>
  </si>
  <si>
    <t>Об утверждении муниципальной программы "Комплексное развитие систем коммунальной инфраструктуры Радченского сельского поселения Богучарского муниципального района на 2017-2022 годы".</t>
  </si>
  <si>
    <t>Администрация Поповского сельского поселения Богучарского муниципального района Воронежской области</t>
  </si>
  <si>
    <t>Администрация Подколодновского сельского посения Богучарского муниципального района Воронежской области</t>
  </si>
  <si>
    <t>Администрация Первомайского сельского посения Богучарского муниципального района Воронежской области</t>
  </si>
  <si>
    <t>Администрация Монастырщинского сельского посения Богучарского муниципального района Воронежской области</t>
  </si>
  <si>
    <t>Администрация Медовского сельского посения Богучарского муниципального района Воронежской области</t>
  </si>
  <si>
    <t>Администрация Луговского сельского посения Богучарского муниципального района Воронежской области</t>
  </si>
  <si>
    <t>Администрация Липчанского сельского посения Богучарского муниципального района Воронежской области</t>
  </si>
  <si>
    <t>Администрация Залиманского сельского посения Богучарского муниципального района Воронежской области</t>
  </si>
  <si>
    <t>Администрация Дьяченковского сельского поселения Богучарского муниципального района Воронежской области</t>
  </si>
  <si>
    <t>Администрация городского поселения – город Богучар  Богучарского муниципального района Воронежской области</t>
  </si>
  <si>
    <t>Администрация Богучарского муниципального района, муниципальное казенное учреждение «Управление сельского хозяйства Богучарского муниципального района Воронежской области»</t>
  </si>
  <si>
    <t>Администрация Богучарского муниципального района, экономический отдел администрации Богучарского муниципального района .</t>
  </si>
  <si>
    <t>Муниципальная программа "Экономическое развитие Богучарского муниципального района"</t>
  </si>
  <si>
    <t>Администрация Богучарского муниципального района, МКУ «Управление по образованию и молодежной политике Богучарского муниципального района Воронежской области»</t>
  </si>
  <si>
    <t>Муниципальнвя программа "Развитие образования, физической культуры и спорта Богучарского муниципального района"</t>
  </si>
  <si>
    <t>Администрация Богучарского муниципального района, МКУ  «Управление культуры и архивного дела» Богучарского муниципального района Воронежской области</t>
  </si>
  <si>
    <t>Муниципальная программа "Развитие культуры и туризма Богучарского муниципального района"</t>
  </si>
  <si>
    <t>Администрация Богучарского муниципального района , финансовый отдел администрации Богучарского муниципального района</t>
  </si>
  <si>
    <t>Муниципальная программа "Муниципальное управление и гражданское общество"</t>
  </si>
  <si>
    <t>Примечание</t>
  </si>
  <si>
    <t>Объем финансирования  программы из местного бюджета  (тыс.руб.)</t>
  </si>
  <si>
    <t>Исполнитель программы</t>
  </si>
  <si>
    <t>Реквизиты муниципального правового акта, которым утверждена программа или внесены изменения в программу</t>
  </si>
  <si>
    <t>Срок реализации программы</t>
  </si>
  <si>
    <t>Наименование программы</t>
  </si>
  <si>
    <t>№ п/п</t>
  </si>
  <si>
    <t xml:space="preserve">МУНИЦИПАЛЬНЫХ  ПРОГРАММ БОГУЧАРСКОГО МУНИЦИПАЛЬНОГО РАЙОНА </t>
  </si>
  <si>
    <t>РЕЕСТР</t>
  </si>
  <si>
    <t>Муниципальная программа "Комплексное развитие систем коммунальной инфраструктуры Дьяченковского сельского поселения Богучарского муниципального района Воронежской облати на 2017-2022 годы"</t>
  </si>
  <si>
    <t>Муниципальная программа "Комплексное развитие систем коммунальной инфраструктуры Залиманского сельского поселения Богучарского муниципального района Воронежской облати на 2017-2022 годы"</t>
  </si>
  <si>
    <t>2017-2025</t>
  </si>
  <si>
    <t>2017-2027</t>
  </si>
  <si>
    <t>Муниципальная программа "Комплексное развитие систем коммунальной инфраструктуры Медовского сельского поселения Богучарского муниципального района Воронежской области на 2017-2022 годы"</t>
  </si>
  <si>
    <t>01.01.2017-31.12.2022</t>
  </si>
  <si>
    <t>2017-2030</t>
  </si>
  <si>
    <t>Муниципальная программа "Комплексное развитие систем коммунальной инфраструктуры Первомайского сельского поселения Богучарского муниципального района Воронежской области на 2017-2022 годы"</t>
  </si>
  <si>
    <t>Муниципальная программа "Комплексное развитие систем коммунальной инфраструктуры Подколодновского сельского поселения Богучарского муниципального района Воронежской области на 2017-2022 годы"</t>
  </si>
  <si>
    <t>Муниципальная программа "Комплексное развитие систем коммунальной инфраструктуры Поповского сельского поселения Богучарского муниципального района Воронежской области на 2017-2022 годы"</t>
  </si>
  <si>
    <t>Муниципальная программа "Комплексное развитие систем коммунальной инфраструктуры Суходонецкого сельского поселения Богучарского муниципального района Воронежской области на 2017-2022 годы"</t>
  </si>
  <si>
    <t>Муниципальная программа "Комплексное развитие систем социальной инфраструктуры Суходонецкого сельского поселения Богучарского муниципального района Воронежской области на 2017-2025 годы"</t>
  </si>
  <si>
    <t>Муниципальная программа "Комплексное развитие транспортной инфраструктуры Суходонецкого сельского поселения Богучарского муниципального района Воронежской области на 2017-2027 годы"</t>
  </si>
  <si>
    <t>Муниципальная программа "Комплексное развитие систем коммунальной инфраструктуры Твердохлебовского сельского поселения Богучарского муниципального района Воронежской области на 2017-2022 годы"</t>
  </si>
  <si>
    <t>Муниципальная программа  "Комплексное развитие систем коммунальной инфраструктуры Филоновского сельского поселения Богучарского муниципального района Воронежской области на 2017-2022 годы"</t>
  </si>
  <si>
    <t>Муниципальная программа  "Комплексного развитие систем социальной инфраструктуры Филоновского сельского поселения Богучарского муниципального района Воронежской области на 2017-2025 годы"</t>
  </si>
  <si>
    <t>Муниципальная программа  "Комплексное развитие транспортной инфраструктуры Филоновского сельского поселения Богучарского муниципального района Воронежской области на 2017-2027 годы"</t>
  </si>
  <si>
    <t>АРХИВ РЕЕСТРА</t>
  </si>
  <si>
    <t>Заказчик                           (заказчик - координатор) программы</t>
  </si>
  <si>
    <t>Объем финансирования мероприятий программы из местного бюджета  (тыс.руб.)</t>
  </si>
  <si>
    <t>нет</t>
  </si>
  <si>
    <t>М.В.Ханюкова</t>
  </si>
  <si>
    <t>телефон: 8 473 66 2-15-66</t>
  </si>
  <si>
    <t>Наименованых программных мероприятий</t>
  </si>
  <si>
    <t>Объемы финансирования, тыс.рулей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</si>
  <si>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</si>
  <si>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</si>
  <si>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</si>
  <si>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</si>
  <si>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</si>
  <si>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</si>
  <si>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</si>
  <si>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</si>
  <si>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</si>
  <si>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</si>
  <si>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</si>
  <si>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</si>
  <si>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</si>
  <si>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Всего по программам</t>
  </si>
  <si>
    <t>1.</t>
  </si>
  <si>
    <t xml:space="preserve">Муниципальная программа   "Муниципальное управление и гражданское общество" </t>
  </si>
  <si>
    <t xml:space="preserve">в том числе по подпрограммам: </t>
  </si>
  <si>
    <t>1.1.</t>
  </si>
  <si>
    <t>Подпрограмма  1 "Управление финансами Богучарского муниципального района"</t>
  </si>
  <si>
    <t>2014-2020</t>
  </si>
  <si>
    <t>Отношение дефицита районного бюджета (за вычетом поступлений от продажи акций и иных форм участия в капитале, находящихся в собственности Богучарского муниципального района, и  снижения остатков средств на счетах по учету средств районного бюджета) к годовому объему доходов районного бюджета без учета объема безвозмездных поступлений</t>
  </si>
  <si>
    <t>Не более 10 %</t>
  </si>
  <si>
    <t>Муниципальный долг Богучарского района, в % к годовому объему доходов районного бюджета без учета объема безвозмездных поступлений</t>
  </si>
  <si>
    <t>Не более 100 %</t>
  </si>
  <si>
    <t>Доля расходов на обслуживание муниципального долга в общем объеме расходов  районного бюджета  (за исключением расходов, которые осуществляются за счет субвенций из областного бюджета)</t>
  </si>
  <si>
    <t>≤ 15</t>
  </si>
  <si>
    <t>в том числе по основным мероприятиям:</t>
  </si>
  <si>
    <t xml:space="preserve">1.1.1. </t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</si>
  <si>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"Управление муниципальным долгом  Богучарского района"</t>
    </r>
  </si>
  <si>
    <t xml:space="preserve">1.1.2. 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</si>
  <si>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"Выравнивание бюджетной обеспеченности бюджетов поселений"</t>
    </r>
  </si>
  <si>
    <t>Своевременное внесение изменений в решение о бюджетном процессе в Богучарском районе в соответствии с требованиями действующего федерального и областного бюджетного законодательства</t>
  </si>
  <si>
    <t>В срок, установленный администрацией Богучарского муниципального района</t>
  </si>
  <si>
    <t xml:space="preserve">1.1.3. 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</si>
  <si>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"Поддержка мер по обеспечению сбалансированности бюджетов поселений"</t>
    </r>
  </si>
  <si>
    <t>Степень сокращения дифференциации бюджетной обеспеченности между бюджетами поселений Богучарского района вследствиие выравнивания их бюджетной обеспеченности</t>
  </si>
  <si>
    <t>не менее 2,0 %</t>
  </si>
  <si>
    <t>1.1.4.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</si>
  <si>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"Финансовое обеспечение деятельности финансового отдела администрации Богучарского муниципального района"</t>
    </r>
  </si>
  <si>
    <t>1.1.5.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</si>
  <si>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"Финансовое обеспечение выполнения других расходных обязательств финансового отдела администрации Богучарского муниципального района"</t>
    </r>
  </si>
  <si>
    <t>Соблюдение порядка и сроков разработки проекта районного бюджета, установленных БК РФ</t>
  </si>
  <si>
    <t>да</t>
  </si>
  <si>
    <t>Составление и утверждение сводной бюджетной росписи районного бюджета в сроки, установленные бюджетным законодательством Российской Федерации и Богучарского муниципального района</t>
  </si>
  <si>
    <t>До начала очередного финансового года</t>
  </si>
  <si>
    <t>Доведение показателей сводной бюджетной росписи и лимитов бюджетных обязательств до главных распорядителей средств районного бюджета в сроки, установленные бюджетным законодательством Российской Федерации и Богучарского муниципального района</t>
  </si>
  <si>
    <t>Составление и представление в Совет народных депутатов Богучарского муниципального района годового отчета об исполнении районного бюджета в сроки, установленные бюджетным законодательством Российской Федерации и Богучарского района</t>
  </si>
  <si>
    <t>До 1 мая текущего года</t>
  </si>
  <si>
    <t>Проведение публичных слушаний по проекту районного бюджета на очередной финансовый год и плановый период и по годовому отчету об исполнении областного бюджета</t>
  </si>
  <si>
    <t>Своевременное внесение изменений в нормативные акты Богучарского района о межбюджетных отношениях органов государственной власти и органов местного самоуправления в Воронежской области в соответствии с требованиями действующего федерального бюджетного законодательства</t>
  </si>
  <si>
    <t>Уровень исполнения плановых назначений по расходам на реализацию подпрограммы</t>
  </si>
  <si>
    <t>1.2.</t>
  </si>
  <si>
    <t>Подпрограмма 2 "Обеспечение деятельности администрации Богучарского муниципального района на 2014-2020 годы"</t>
  </si>
  <si>
    <t xml:space="preserve"> Число информационных материалов, размещенных в СМИ.</t>
  </si>
  <si>
    <t>Число публикаций в электронных СМИ.</t>
  </si>
  <si>
    <t xml:space="preserve"> Количество правовых актов.</t>
  </si>
  <si>
    <t xml:space="preserve"> Количество протоколов об административных правонарушениях.</t>
  </si>
  <si>
    <t>1.3.</t>
  </si>
  <si>
    <t>Подпрограмма 3 "Повышение качества предоставляемых государственных и муниципальных услуг в Богучарском муниципальном районе Воронежской области на 2014-2020 годы"</t>
  </si>
  <si>
    <t>1.4.</t>
  </si>
  <si>
    <t>Подпрограмма 4 "Развитие гражданского общества в Богучарском муниципальном районе на 2014-2020 годы"</t>
  </si>
  <si>
    <t>Увеличение количества информационных материалов,программ в средствах массовой информации, освещающих деятельность социально ориентированных некоммерческих организаций в % к предыдущему году.</t>
  </si>
  <si>
    <t>1.5.</t>
  </si>
  <si>
    <t>Подпрограмма 5 "Снижение рисков и смягчение последствий чрезвычайных ситуаций природного и техногенного характера на территории Богучарского муниципального района в 2014-2020 годах"</t>
  </si>
  <si>
    <t>1.5.1.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</si>
  <si>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"Создание резервов финансовых ресурсов и материальных средств для ликвидации чрезвычайных ситуаций природного и техногенного характера"</t>
    </r>
  </si>
  <si>
    <t>1.5.2.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</si>
  <si>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Воронежской области, утвержденными решением методического совета от 12.08ю2011 № 3/3-1-7"</t>
    </r>
  </si>
  <si>
    <t>1.5.3.</t>
  </si>
  <si>
    <t xml:space="preserve">Количество спасенных на 100 ЧС и происшествий </t>
  </si>
  <si>
    <t>1.5.4.</t>
  </si>
  <si>
    <t>2.</t>
  </si>
  <si>
    <t>Муниципальная программа  "Развитие  культуры и туризма Богучарского муниципального района"</t>
  </si>
  <si>
    <t>Увеличение численности участников культурно-досуговых мероприятий</t>
  </si>
  <si>
    <t>Увеличение доли представленных (во всех форматах) зрителю музейных предметов основного фонда</t>
  </si>
  <si>
    <t>Увеличение посещаемости музейных учреждений (посещений на 1000 чел. в год)</t>
  </si>
  <si>
    <t>Увеличение доли музеев, имеющих сайт в сети Интернет</t>
  </si>
  <si>
    <t>1ед</t>
  </si>
  <si>
    <t>Увеличение доли детей, привлекаемых к участию в творческих мероприятиях в общем числе детей</t>
  </si>
  <si>
    <t>Процент охвата детей образовательными услугами детской школы исскуств</t>
  </si>
  <si>
    <t>2.1.</t>
  </si>
  <si>
    <t>Подпрограмма 1 «Развитие  культурно-досуговых учреждений, библиотечного дела и сохранение исторического наследия Богучарского муниципального района Воронежской области»</t>
  </si>
  <si>
    <t>2.1.1.</t>
  </si>
  <si>
    <t>2.1.2.</t>
  </si>
  <si>
    <t>2.1.3.</t>
  </si>
  <si>
    <t>Повышение уровня удовлетворенности граждан качеством предоставляемых услуг</t>
  </si>
  <si>
    <t>2.1.4.</t>
  </si>
  <si>
    <t>Увеличение доли публичных библиотек, подключенных к сети Интернет</t>
  </si>
  <si>
    <t>Увеличение количества библиографических записей в электронном каталоге библиотек</t>
  </si>
  <si>
    <t>2.1.5.</t>
  </si>
  <si>
    <t>2.1.6.</t>
  </si>
  <si>
    <t>2.1.7.</t>
  </si>
  <si>
    <t>2.1.8.</t>
  </si>
  <si>
    <t>2.2.</t>
  </si>
  <si>
    <t>Подпрограмма 2 «Сохранение и развитие дополнительного образования в  сфере культуры Богучарского муниципального района»</t>
  </si>
  <si>
    <t>2.2.1.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</si>
  <si>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"Содействие сохранению дополнительного образования в сфере культуры"</t>
    </r>
  </si>
  <si>
    <t xml:space="preserve">Увеличение доли детей, привлекаемых к участию в творческих мероприятиях в общем числе детей.                                                                  </t>
  </si>
  <si>
    <t>2.2.2.</t>
  </si>
  <si>
    <t>Процент охвата детей образовательными услугами детской школы искусств.</t>
  </si>
  <si>
    <t>3.</t>
  </si>
  <si>
    <t>Муниципальная программа  "Развитие образования,физической культуры и спорта Богучарского муниципального района"</t>
  </si>
  <si>
    <t>3.1.</t>
  </si>
  <si>
    <t>Подпрограмма 1 "Развитие дошкольного, общего дополнительного образования и воспитания детей и молодежи"</t>
  </si>
  <si>
    <t>Обеспеченность детей дошкольного возраста местами в дошкольных образовательных организациях(количество мест на 1000 детей),мест.</t>
  </si>
  <si>
    <t>3.1.1.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</si>
  <si>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"Развитие дошкольного образования"</t>
    </r>
  </si>
  <si>
    <t>в том числе по мероприятиям:</t>
  </si>
  <si>
    <t>3.1.2.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</si>
  <si>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"Развитие общего образования"</t>
    </r>
  </si>
  <si>
    <t>3.1.3.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</si>
  <si>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"Развитие дополнительного образования и воспитания детей и молодежи"</t>
    </r>
  </si>
  <si>
    <t>3.2.</t>
  </si>
  <si>
    <t>Доля детей охваченных организационным отдыхом и оздоровлением, в общем количестве детей школьного возраста,%</t>
  </si>
  <si>
    <t>3.2.1.</t>
  </si>
  <si>
    <t>3.2.2.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</si>
  <si>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"Организация и осуществление деятельности по опеке и попечительству"</t>
    </r>
  </si>
  <si>
    <t>3.2.3.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</si>
  <si>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"Мероприятия по организации отдыха и оздоровления детей и молодежи, а также развитию механизмов административной среды"</t>
    </r>
  </si>
  <si>
    <t>3.2.4.</t>
  </si>
  <si>
    <r>
      <rPr>
        <b/>
        <sz val="8"/>
        <rFont val="Times New Roman"/>
        <family val="1"/>
        <charset val="204"/>
      </rPr>
      <t>Основное мероприятие 4</t>
    </r>
    <r>
      <rPr>
        <sz val="8"/>
        <rFont val="Times New Roman"/>
        <family val="1"/>
        <charset val="204"/>
      </rPr>
      <t xml:space="preserve"> "Вовлечение молодежи в социальную практику гражданское образование и патриотическое воспитание,содействие формированию правовых,культурных и нравственных ценностей среди молодежи" </t>
    </r>
  </si>
  <si>
    <t>3.2.5.</t>
  </si>
  <si>
    <t>3.2.6.</t>
  </si>
  <si>
    <t>3.2.7.</t>
  </si>
  <si>
    <t>4.</t>
  </si>
  <si>
    <t>Индекс физического объема валового муниципального продукта % к пред. году</t>
  </si>
  <si>
    <t>Обьем   неналоговых доходов в консолидированный бюджет муниципального района, млн.рублей</t>
  </si>
  <si>
    <t>4.1.</t>
  </si>
  <si>
    <t>Подпрограмма 1 "Развитие и поддержка малого и среднего предпринимательства"</t>
  </si>
  <si>
    <r>
      <t xml:space="preserve"> Ч</t>
    </r>
    <r>
      <rPr>
        <sz val="8"/>
        <color indexed="8"/>
        <rFont val="Times New Roman"/>
        <family val="1"/>
        <charset val="204"/>
      </rPr>
      <t>исло субъектов малого и среднего предпринимательства в расчете на 1000 человек населения</t>
    </r>
  </si>
  <si>
    <t>4.1.1.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</si>
  <si>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"Информационная и консультационная поддержка субъектов малого и среднего предпринимательства"</t>
    </r>
  </si>
  <si>
    <t>4.1.2.</t>
  </si>
  <si>
    <t>4.2.</t>
  </si>
  <si>
    <t>Подпрограмма 2 "Управление муниципальным имуществом и земельными ресурсам"</t>
  </si>
  <si>
    <t>4.2.1.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</si>
  <si>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"Общие вопросы управления муниципальной собственностью"</t>
    </r>
  </si>
  <si>
    <t>4.2.2.</t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</si>
  <si>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"Управление земельными ресурсами"</t>
    </r>
  </si>
  <si>
    <t>4.2.3.</t>
  </si>
  <si>
    <r>
      <rPr>
        <b/>
        <sz val="8"/>
        <rFont val="Times New Roman"/>
        <family val="1"/>
        <charset val="204"/>
      </rPr>
      <t>Основное мероприятие 3</t>
    </r>
    <r>
      <rPr>
        <sz val="8"/>
        <rFont val="Times New Roman"/>
        <family val="1"/>
        <charset val="204"/>
      </rPr>
      <t xml:space="preserve"> "Работа с муниципальными учреждениями"</t>
    </r>
  </si>
  <si>
    <t>4.3.</t>
  </si>
  <si>
    <t>Подпрограмма 3 "Обеспечение доступным и комфортным жильем 
и коммунальными услугами населения"</t>
  </si>
  <si>
    <t>4.3.1.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</si>
  <si>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"Создание условий для обеспечения доступным и комфортным жильем населения Богучарского муниципального района"</t>
    </r>
  </si>
  <si>
    <t>4.3.2.</t>
  </si>
  <si>
    <t>4.4.</t>
  </si>
  <si>
    <t>4.4.1.</t>
  </si>
  <si>
    <t>4.4.2.</t>
  </si>
  <si>
    <t>4.5.</t>
  </si>
  <si>
    <t>4.5.1.</t>
  </si>
  <si>
    <t>4.5.2.</t>
  </si>
  <si>
    <t>4.5.3.</t>
  </si>
  <si>
    <t>4.5.4.</t>
  </si>
  <si>
    <t>Число муниципальных служащих, прошедших обучение.</t>
  </si>
  <si>
    <t>Число  включенных в  резерв муниципальных служащих.</t>
  </si>
  <si>
    <t>Количество оказанных услуг</t>
  </si>
  <si>
    <t>321944чел</t>
  </si>
  <si>
    <t>Увеличение доли представленных (во всех форматах) зрителю музейных предметов основного фонда музея</t>
  </si>
  <si>
    <t>3.1.4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</si>
  <si>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 xml:space="preserve">"Развитие физической культуры и спорта" </t>
    </r>
  </si>
  <si>
    <r>
      <rPr>
        <b/>
        <sz val="8"/>
        <rFont val="Times New Roman"/>
        <family val="1"/>
        <charset val="204"/>
      </rPr>
      <t>Основное мероприятие 6</t>
    </r>
    <r>
      <rPr>
        <sz val="8"/>
        <rFont val="Times New Roman"/>
        <family val="1"/>
        <charset val="204"/>
      </rPr>
      <t xml:space="preserve"> "Финансовое обеспечение деятельности Муниципального казенного учреждения "Управление по образованию и молодежной политике Богучарского муниципального района" </t>
    </r>
  </si>
  <si>
    <r>
      <rPr>
        <b/>
        <sz val="8"/>
        <rFont val="Times New Roman"/>
        <family val="1"/>
        <charset val="204"/>
      </rPr>
      <t>Основное мероприятие 7</t>
    </r>
    <r>
      <rPr>
        <sz val="8"/>
        <rFont val="Times New Roman"/>
        <family val="1"/>
        <charset val="204"/>
      </rPr>
      <t xml:space="preserve"> "Иные мероприятия и расходы, направленные на реализацию подпрограммы "Прочие расходы и мероприятия по реализации муниципальной программы "Развитие образования,физической культуры и спорта Богучарского муниципального района" </t>
    </r>
  </si>
  <si>
    <t>3.3</t>
  </si>
  <si>
    <t>3.3.1</t>
  </si>
  <si>
    <t>Уровень выполнения муниципальной прграммы "Развитие образования физической культуры и спорта Богучарского муниципального района"</t>
  </si>
  <si>
    <t>Доля детей охваченных образовательными программами дополнительного образования,в общей численности детей и молодежи в возрасте(5-18 лет),%</t>
  </si>
  <si>
    <t>4.2.4.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</si>
  <si>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"Аренда муниципального имущества"</t>
    </r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</si>
  <si>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"Содержание автомобильных дорог общего пользования местного значения.</t>
    </r>
  </si>
  <si>
    <r>
      <t xml:space="preserve"> "</t>
    </r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Ремонт автомобильных дорог общего пользования местного значения."</t>
    </r>
  </si>
  <si>
    <t>5.6.1</t>
  </si>
  <si>
    <t>5.6.2</t>
  </si>
  <si>
    <t>5.6.3</t>
  </si>
  <si>
    <t>5.6.4</t>
  </si>
  <si>
    <t>5.6.5</t>
  </si>
  <si>
    <t>Индекс производства продукции сельского хозяйства в хозяйствах всех категорий (в сопоставимых ценах)</t>
  </si>
  <si>
    <t>5.1.</t>
  </si>
  <si>
    <t>5.1.1.</t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</si>
  <si>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"Развитие подотрасли животноводства, переработки и реализации животноводческой продукции"</t>
    </r>
  </si>
  <si>
    <t>Индекс производства продукции животноводства (в сопоставимых ценах)</t>
  </si>
  <si>
    <t>5.1.2.</t>
  </si>
  <si>
    <r>
      <t xml:space="preserve"> </t>
    </r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"Повышение эффективности производства отраслей растениеводства"</t>
    </r>
  </si>
  <si>
    <t>Индекс производства продукции растениеводства (в сопоставимых ценах)</t>
  </si>
  <si>
    <t>5.1.3.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</si>
  <si>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 xml:space="preserve">"Развитие сельских территорий" </t>
    </r>
  </si>
  <si>
    <t>5.1.4.</t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</si>
  <si>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"Техническая и технологическая модернизация, инновационное развитие"</t>
    </r>
  </si>
  <si>
    <t>5.1.5.</t>
  </si>
  <si>
    <r>
      <rPr>
        <b/>
        <sz val="8"/>
        <rFont val="Times New Roman"/>
        <family val="1"/>
        <charset val="204"/>
      </rPr>
      <t xml:space="preserve">Основное мероприятие 5 </t>
    </r>
    <r>
      <rPr>
        <sz val="8"/>
        <rFont val="Times New Roman"/>
        <family val="1"/>
        <charset val="204"/>
      </rPr>
      <t>"Обеспечение деятельности МКУ «Управление сельского хозяйство Богучарского района  Воронежской области"</t>
    </r>
  </si>
  <si>
    <t>5.2.</t>
  </si>
  <si>
    <t>5.2.1.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</si>
  <si>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"Улучшение жилищных условий граждан, в том числе молодых семей и молодых специалистов, проживающих и работающих в сельской местности"</t>
    </r>
  </si>
  <si>
    <t>Муниципальная программа "Комплексное развитие систем коммунальной инфраструктуры Липчанского сельского поселения Богучарского муниципального района Воронежской области на 2017-2022 годы"</t>
  </si>
  <si>
    <t>Постановление администрации Липчанского сельского поселения Богучарского муниципального района Воронежской области от 21.12.2016 №73</t>
  </si>
  <si>
    <t>Муниципальная рограмма комплексного развития транспортной инфраструктуры Липчанского сельского поселения Богучарского муниципального района Воронежской области на 2017-2027 годы"</t>
  </si>
  <si>
    <t>Муниципальная программа Луговского сельского поселения Богучарского муниципального района Воронежской области ""Комплексное развитие транспортной инфраструктуры  Луговского сельского поселения по решению вопросов местного значения на 2017-2030 годы"</t>
  </si>
  <si>
    <t>Муниципальная программа Монастырщинского сельского поселения Богучарского муниципального района Воронежской области "Комплексное развитие систем коммунальной инфраструктуры Монастырщинского сельского поселения по решению вопросов местного значения на 2017-2022 годы"</t>
  </si>
  <si>
    <t>Решение Совета народных депутатов Суходонецкого сельского поселения Богучарского муниципального района Воронежской области от 03.11.2017 №180</t>
  </si>
  <si>
    <t>01.01.2019-31.12.2025</t>
  </si>
  <si>
    <t>Увеличение численности пользователей библиотек</t>
  </si>
  <si>
    <t>Увеличение числа посетителей библиотек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</si>
  <si>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</si>
  <si>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Подпрограмма 6 "Развитие сети автомобильных дорог общего пользования местного значения"</t>
  </si>
  <si>
    <t>Объем инвестиций в основной капитал (за исключением бюджетных средств), тыс.руб.</t>
  </si>
  <si>
    <t>Регистрация права собственности Богучарского муници-пального района на объекты недвижимого имущества</t>
  </si>
  <si>
    <t xml:space="preserve">Регистрация права собственности Богучарского муниципального района на земельные участки 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</si>
  <si>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</si>
  <si>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Постановление администрации Дьченковского сельского поселения Богучарского муниципального района Воронежской области от 25.12.2018 №96.</t>
  </si>
  <si>
    <t>Постановление администрации Дьченковского сельского поселения Богучарского муниципального района Воронежской области от 24.03.2017 №17.</t>
  </si>
  <si>
    <t>Постановление администрации Залиманского сельского поселения Богучарского муниципального района Воронежской области от 21.12.2018 №72.</t>
  </si>
  <si>
    <t>Постановление администрации Залиманского сельского поселения Богучарского муниципального района Воронежской области от 05.04.2017 №24.</t>
  </si>
  <si>
    <t>Постановление администрации Липчанского сельского поселения Богучарского муниципального района Воронежской области от 25.12.2018 №62.</t>
  </si>
  <si>
    <t>Решением совета народных депутатов Липчанского сельского посения Богучарского муниципального района Воронежской области от 04.10.2017 №147.</t>
  </si>
  <si>
    <t>Решением совета народных депутатов Липчанского сельского посения Богучарского муниципального района Воронежской области от 04.10.2017 №146.</t>
  </si>
  <si>
    <t>Постановление администрации Луговского сельского поселения Богучарского муниципального района Воронежской области от 23.01.2019 №1.</t>
  </si>
  <si>
    <t>Постановление администрации Луговского сельского поселения Богучарского муниципального района Воронежской области от 22.02.2017 №10.</t>
  </si>
  <si>
    <t>Постановление администрации Медовского сельского поселения Богучарского муниципального района Воронежской области от 24.12.2018 №53.</t>
  </si>
  <si>
    <t>Постановление администрации Медовского сельского поселения Богучарского муниципального района Воронежской области от  30.12.2016 №103.</t>
  </si>
  <si>
    <t>Постановление администрации Монастырщинского сельского поселения Богучарского муниципального района Воронежской области от 25.12.2018 №52.</t>
  </si>
  <si>
    <t>Постановление администрации Монастырщинского сельского поселения Богучарского муниципального района Воронежской области от  01.03.2017 №14.</t>
  </si>
  <si>
    <t>Постановление администрации Первомайского сельского поселения Богучарского муниципального района Воронежской области от 26.12.2018 №53.</t>
  </si>
  <si>
    <t>Постановление администрации Первомайского  сельского поселения Богучарского муниципального района Воронежской области от 21.12.2016 №93.</t>
  </si>
  <si>
    <t>Постановление администрации Подколодновского сельского поселения Богучарского муниципального района Воронежской области от 25.12.2018 №78.</t>
  </si>
  <si>
    <t>Постановление администрации Подколодновского сельского поселения Богучарского муниципального района Воронежской области от 16.02.2017 №9.</t>
  </si>
  <si>
    <t>Постановление администрации Радченского сельского поселения Богучарского муниципального района Воронежской области от 25.12.2018 №95.</t>
  </si>
  <si>
    <t>Постановление администрации Суходонецкого сельского поселения Богучарского муниципального района Воронежской области от 24.12.2018 №45.</t>
  </si>
  <si>
    <t>Постановление администрации Суходонецкого сельского поселения Богучарского муниципального района Воронежской области от 29.12.2016 №112.</t>
  </si>
  <si>
    <t>Решение Совета народных депутатов Суходонецкого сельского поселения Богучарского муниципального района Воронежской области от 03.11.2017 №179.</t>
  </si>
  <si>
    <t>Постановление администрации Твердохлебовского сельского поселения Богучарского муниципального района Воронежской области от27.12.2018 №58.</t>
  </si>
  <si>
    <t>Постановление администрации Твердохлебовского сельского поселения Богучарского муниципального района Воронежской области от 22.12.2016 №77.</t>
  </si>
  <si>
    <t>Постановление администрации Филоновского сельского поселения Богучарского муниципального района Воронежской области от 24.12.2018 №48.</t>
  </si>
  <si>
    <t xml:space="preserve">Постановление администрации Филоновского сельского поселения Богучарского муниципального района Воронежской области от 15.02.2017 №10. </t>
  </si>
  <si>
    <t xml:space="preserve">Решение Совета народных депутатов Филоновского сельского поселения Богучарского муниципального района Воронежской области от 02.11.2017 №166. </t>
  </si>
  <si>
    <t>Решение Совета народных депутатов Филоновского сельского поселения Богучарского муниципального района Воронежской области от 04.10.2017 №160.</t>
  </si>
  <si>
    <t>5.</t>
  </si>
  <si>
    <t>01.01.2019-31.12.2024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</si>
  <si>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Организация и проведение мероприятий по профилактике терроризма и экстремизма на территории Богучарского муниципального района, в том числе при проведении общественно политических, спортивных, культурных мероприятий в местах массового пребывания людей</t>
    </r>
  </si>
  <si>
    <r>
      <t>Основное мероприятие 4</t>
    </r>
    <r>
      <rPr>
        <sz val="8"/>
        <rFont val="Times New Roman"/>
        <family val="1"/>
        <charset val="204"/>
      </rPr>
      <t xml:space="preserve"> Прочие расходы</t>
    </r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</si>
  <si>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"Сохранение и развитие традиционной народной культуры и любительского самодеятельного творчества"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</si>
  <si>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"Развитие библиотечного дела"</t>
    </r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</si>
  <si>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"Развитие музейного дела"</t>
    </r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</si>
  <si>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"Финансовое обеспечение деятельности  муниципальных учреждений культуры"</t>
    </r>
  </si>
  <si>
    <r>
      <t>Основное мероприятие 5</t>
    </r>
    <r>
      <rPr>
        <sz val="8"/>
        <rFont val="Times New Roman"/>
        <family val="1"/>
        <charset val="204"/>
      </rPr>
      <t xml:space="preserve"> Софинансирование мероприятий Государственной программы Воронежской области "Доступная среда"</t>
    </r>
  </si>
  <si>
    <r>
      <t>Основное мероприятие 6</t>
    </r>
    <r>
      <rPr>
        <sz val="8"/>
        <rFont val="Times New Roman"/>
        <family val="1"/>
        <charset val="204"/>
      </rPr>
      <t xml:space="preserve"> Софинансирование мероприятий подпрограммы  "Этнокультурное развитие Воронежской области"</t>
    </r>
  </si>
  <si>
    <r>
      <t>Основное мероприятие 7</t>
    </r>
    <r>
      <rPr>
        <sz val="8"/>
        <rFont val="Times New Roman"/>
        <family val="1"/>
        <charset val="204"/>
      </rPr>
      <t xml:space="preserve"> Содействие сохранению  учреждений культуры (капитальный ремонт)</t>
    </r>
  </si>
  <si>
    <r>
      <rPr>
        <b/>
        <sz val="8"/>
        <rFont val="Times New Roman"/>
        <family val="1"/>
        <charset val="204"/>
      </rPr>
      <t xml:space="preserve">Основное мероприятие 8 </t>
    </r>
    <r>
      <rPr>
        <sz val="8"/>
        <rFont val="Times New Roman"/>
        <family val="1"/>
        <charset val="204"/>
      </rPr>
      <t xml:space="preserve">Модернизация  материально-технической базы учреждений культуры 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</si>
  <si>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"Культурная среда"</t>
    </r>
  </si>
  <si>
    <t>Основное мероприятие 4            "Иные мероприятия и расходы, направленные на реализацию подпрограммы «Развитие дошкольного, общего, дополнительного образования и воспитания детей и молодежи».</t>
  </si>
  <si>
    <r>
      <rPr>
        <b/>
        <sz val="8"/>
        <rFont val="Times New Roman"/>
        <family val="1"/>
        <charset val="204"/>
      </rPr>
      <t xml:space="preserve">Основное мероприятие 1 </t>
    </r>
    <r>
      <rPr>
        <sz val="8"/>
        <rFont val="Times New Roman"/>
        <family val="1"/>
        <charset val="204"/>
      </rPr>
      <t>"Охрана семьи и детства"</t>
    </r>
  </si>
  <si>
    <t>3.2.8.</t>
  </si>
  <si>
    <t>Подпрограмма 3 «Патриотическое воспитание детей и молодежи Богучарского муниципального района»</t>
  </si>
  <si>
    <r>
      <t xml:space="preserve">Основное мероприятие 1 </t>
    </r>
    <r>
      <rPr>
        <sz val="8"/>
        <rFont val="Times New Roman"/>
        <family val="1"/>
        <charset val="204"/>
      </rPr>
      <t>«Формирование у детей и молодежи высокого патриотического сознания».</t>
    </r>
  </si>
  <si>
    <r>
      <rPr>
        <b/>
        <sz val="8"/>
        <rFont val="Times New Roman"/>
        <family val="1"/>
        <charset val="204"/>
      </rPr>
      <t>Основное мероприятие 8</t>
    </r>
    <r>
      <rPr>
        <sz val="8"/>
        <rFont val="Times New Roman"/>
        <family val="1"/>
        <charset val="204"/>
      </rPr>
      <t xml:space="preserve">      «Профилактика правонарушений на территории Богучарского муниципального района»</t>
    </r>
  </si>
  <si>
    <r>
      <rPr>
        <b/>
        <sz val="8"/>
        <rFont val="Times New Roman"/>
        <family val="1"/>
        <charset val="204"/>
      </rPr>
      <t>Основное мероприятие 2</t>
    </r>
    <r>
      <rPr>
        <sz val="8"/>
        <rFont val="Times New Roman"/>
        <family val="1"/>
        <charset val="204"/>
      </rPr>
      <t xml:space="preserve"> Корректировка действующих и подготовка новых документов территориального планирования района и поселений и градостроительного зонирования поселений</t>
    </r>
  </si>
  <si>
    <t>Подпрограмма 4                  Создание условий для обеспечения качественными услугами ЖКХ населения Богучарского муниципального района, энергосбережение и повышение энергетической эффективности жилищно-коммунального комплекса</t>
  </si>
  <si>
    <r>
      <t xml:space="preserve">Основное мероприятие 1      </t>
    </r>
    <r>
      <rPr>
        <sz val="8"/>
        <rFont val="Times New Roman"/>
        <family val="1"/>
        <charset val="204"/>
      </rPr>
      <t>Создание объектов социального и производственного комплекса, в том числе, объектов общегражданского назначения и инфраструктуры</t>
    </r>
  </si>
  <si>
    <t>4.4.3.</t>
  </si>
  <si>
    <t>4.4.4.</t>
  </si>
  <si>
    <r>
      <t xml:space="preserve">Основное мероприятие 2      </t>
    </r>
    <r>
      <rPr>
        <sz val="8"/>
        <rFont val="Times New Roman"/>
        <family val="1"/>
        <charset val="204"/>
      </rPr>
      <t>Мероприятия по повышению энергоэффективности жилищно-коммунального комплекса</t>
    </r>
  </si>
  <si>
    <r>
      <rPr>
        <b/>
        <sz val="8"/>
        <rFont val="Times New Roman"/>
        <family val="1"/>
        <charset val="204"/>
      </rPr>
      <t xml:space="preserve">Основное мероприятие 3       </t>
    </r>
    <r>
      <rPr>
        <sz val="8"/>
        <rFont val="Times New Roman"/>
        <family val="1"/>
        <charset val="204"/>
      </rPr>
      <t>Приобретение коммунальной специализированной техники</t>
    </r>
  </si>
  <si>
    <r>
      <t xml:space="preserve">Основное мероприятие 4                </t>
    </r>
    <r>
      <rPr>
        <sz val="8"/>
        <rFont val="Times New Roman"/>
        <family val="1"/>
        <charset val="204"/>
      </rPr>
      <t>Обеспечение уличного освещения поселений Богучарского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</si>
  <si>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 1</t>
    </r>
    <r>
      <rPr>
        <sz val="8"/>
        <rFont val="Times New Roman"/>
        <family val="1"/>
        <charset val="204"/>
      </rPr>
      <t xml:space="preserve">   Создание мусоросортировочного комплекса Богучарского межмуниципального отходоперерабатывающего кластера на территории Богучарского муниципального района</t>
    </r>
  </si>
  <si>
    <r>
      <rPr>
        <b/>
        <sz val="8"/>
        <rFont val="Times New Roman"/>
        <family val="1"/>
        <charset val="204"/>
      </rPr>
      <t xml:space="preserve">Основное мероприятие 2 </t>
    </r>
    <r>
      <rPr>
        <sz val="8"/>
        <rFont val="Times New Roman"/>
        <family val="1"/>
        <charset val="204"/>
      </rPr>
      <t>Оформление документов для постановки ГТС на учет в качестве бесхозяйных</t>
    </r>
  </si>
  <si>
    <r>
      <rPr>
        <b/>
        <sz val="8"/>
        <rFont val="Times New Roman"/>
        <family val="1"/>
        <charset val="204"/>
      </rPr>
      <t>Основное мероприятие 3</t>
    </r>
    <r>
      <rPr>
        <sz val="8"/>
        <rFont val="Times New Roman"/>
        <family val="1"/>
        <charset val="204"/>
      </rPr>
      <t xml:space="preserve">           Подготовка проектно-сметной документации и капитальный ремонт ГТС</t>
    </r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</si>
  <si>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Озеленение территории муниципального района</t>
    </r>
  </si>
  <si>
    <t>4.5.5.</t>
  </si>
  <si>
    <r>
      <t xml:space="preserve">Основное мероприятие  5         </t>
    </r>
    <r>
      <rPr>
        <sz val="8"/>
        <rFont val="Times New Roman"/>
        <family val="1"/>
        <charset val="204"/>
      </rPr>
      <t>Обустройство площадок и установка контейнеров для сбора ТБО</t>
    </r>
  </si>
  <si>
    <t>Подпрограмма 5                  "Охрана окружающей среды"</t>
  </si>
  <si>
    <r>
      <rPr>
        <b/>
        <sz val="8"/>
        <rFont val="Times New Roman"/>
        <family val="1"/>
        <charset val="204"/>
      </rPr>
      <t xml:space="preserve">Основное мероприятие 3 </t>
    </r>
    <r>
      <rPr>
        <sz val="8"/>
        <rFont val="Times New Roman"/>
        <family val="1"/>
        <charset val="204"/>
      </rPr>
      <t>"Капитальный ремонт автомобильных дорог общего пользования местного значения."</t>
    </r>
  </si>
  <si>
    <r>
      <rPr>
        <b/>
        <sz val="8"/>
        <rFont val="Times New Roman"/>
        <family val="1"/>
        <charset val="204"/>
      </rPr>
      <t xml:space="preserve">Основное мероприятие 4 </t>
    </r>
    <r>
      <rPr>
        <sz val="8"/>
        <rFont val="Times New Roman"/>
        <family val="1"/>
        <charset val="204"/>
      </rPr>
      <t>"Строительство автомобильных дорог общего пользования местного значения."</t>
    </r>
  </si>
  <si>
    <r>
      <rPr>
        <b/>
        <sz val="8"/>
        <rFont val="Times New Roman"/>
        <family val="1"/>
        <charset val="204"/>
      </rPr>
      <t xml:space="preserve">Основное мероприятие 5" </t>
    </r>
    <r>
      <rPr>
        <sz val="8"/>
        <rFont val="Times New Roman"/>
        <family val="1"/>
        <charset val="204"/>
      </rPr>
      <t>Повышение безопасности дорожного движения на территории Богучарского муниципального района"</t>
    </r>
  </si>
  <si>
    <t>Муниципальная программа «Развитие сельского хозяйства, производства пищевых продуктов и инфраструктуры агропродовольственного рынка Богучарского муниципального района »</t>
  </si>
  <si>
    <t>Подпрограмма 1 "Развитие сельского хозяйства и социальной инфраструктуры села"</t>
  </si>
  <si>
    <t>Подпрограмма 2                  "Прочие расходы и мероприятия по реализации муниципальной программы "Развитие образования,физической культуры и спорта Богучарского муниципального района"</t>
  </si>
  <si>
    <t>по состоянию на 01.02.2020 года</t>
  </si>
  <si>
    <t>по экономике, управлению муниципальным имуществом</t>
  </si>
  <si>
    <t>и земельным отношениям Богучарского муниципального района</t>
  </si>
  <si>
    <t>по состоянию на 01.02.2020года</t>
  </si>
  <si>
    <t xml:space="preserve">Муниципальная программа «Развитие сельского хозяйства, производства пищевых продуктов и инфраструктуры агропродовольственного рынка Богучарского муниципального района </t>
  </si>
  <si>
    <t>Отчет о ходе реализации муниципальных программ (финансирование программ) Богучарского муниципального района Воронежской области за 2019 года"</t>
  </si>
  <si>
    <t>337339чел</t>
  </si>
  <si>
    <t>4394ед</t>
  </si>
  <si>
    <t>6475ед</t>
  </si>
  <si>
    <t xml:space="preserve">В срок , установленный </t>
  </si>
  <si>
    <t xml:space="preserve">В срок, установленный </t>
  </si>
  <si>
    <t>да, до 15 ноября</t>
  </si>
  <si>
    <t xml:space="preserve">Приказ финансового отдела  от 21.12.2018 № 100 "Об утверждении Порядка составления 
и ведения сводной бюджетной росписи 
районного бюджета и бюджетных росписей
главных распорядителей средств районного 
бюджета" </t>
  </si>
  <si>
    <t xml:space="preserve"> 26.04.2019 Постановление администрации Богучарского муниципального района от 18.03.2019 № 168 "О проведении публичных слушаний"</t>
  </si>
  <si>
    <t>09.12.2019    Постановление администрации Богучарского муниципального района от 28.11.2019 № 869"О проведении публичных слушаний"</t>
  </si>
  <si>
    <t>≤ 80</t>
  </si>
  <si>
    <t>Уровень исполнения утвержденных бюджетных назначений  на финансовое обеспечение деятельности подведомственных учреждений</t>
  </si>
  <si>
    <t>&gt;= 95</t>
  </si>
  <si>
    <t>Снижение количества гибели людей по отношению к 2018 году</t>
  </si>
  <si>
    <t>20-25</t>
  </si>
  <si>
    <t>Доля детей в возрасте от 5 до 18 лет, получающих услуги дополнительного образования с использованием сертификата дополнительного образования,%</t>
  </si>
  <si>
    <t>Доля     детей и молодежи, выполнивших     нормативы Всероссийского  физкультурно-спортивного комплекса  «Готов  к  труду  и  обороне»  (ГТО),  в общей численности населения, принявшего участие в выполнении      нормативов  Всероссийского физкультурно-спортивного   комплекса   «Готов   к труду и обороне» (ГТО), %</t>
  </si>
  <si>
    <t>Количество      действующих  детских и молодежных    патриотических объединений, клубов, центров</t>
  </si>
  <si>
    <t>Количество   историко-патриотических,   героико-патриотических  и  военно-патриотических  музеев, созданных на базе образовательных организаций</t>
  </si>
  <si>
    <t>Увеличение количества и улучшение качества мероприятий патриотической направленности</t>
  </si>
  <si>
    <t>12</t>
  </si>
  <si>
    <t>15</t>
  </si>
  <si>
    <t>45</t>
  </si>
  <si>
    <r>
      <t xml:space="preserve">Основное мероприятие 2    </t>
    </r>
    <r>
      <rPr>
        <sz val="8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</si>
  <si>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t>2019-2025</t>
  </si>
  <si>
    <t>2020-2025</t>
  </si>
  <si>
    <t>Постановление  администрации Богучарского муниципального района от 04.03.2019 №144.</t>
  </si>
  <si>
    <t>Постановление  администрации Богучарского муниципального района от 21.12.2018 №964 (в редакции от 28.12.2019 №998).</t>
  </si>
  <si>
    <t>Постановление администрации Богучарского муниципального района от 10.12.2018 №930 (в редакции от 28.12.2019 №993).</t>
  </si>
  <si>
    <t xml:space="preserve">Постановление администрации Богучарского муниципального района от 27.12.2019 №975                                                     </t>
  </si>
  <si>
    <t>Постановление  администрации Богучарского муниципального района от 28.12.2018 №983  (в редакции от 28.12.2019 №1004).</t>
  </si>
  <si>
    <t>Постановление  администрации городского поселения - город Богучар от 25.10.2018 №317 (в редакции от 28.12.2018 №382, в редакции от 256.12.2019 №297).</t>
  </si>
  <si>
    <t>Постановление администрации Поповского сельского поселения Богучарского муниципального района Воронежской области от 24.12.2018 №111.</t>
  </si>
  <si>
    <t>Заместитель начальника отдела</t>
  </si>
  <si>
    <t>Создание новых рабочих мест с нарастающим итогом</t>
  </si>
  <si>
    <t>Количество молодых семей, улучшивших жилищные условия в отчетном году</t>
  </si>
  <si>
    <t>Оборот малых и средних предприятий на душу населения, тыс.руб.</t>
  </si>
  <si>
    <t>Неналоговые доходы в консолидированный бюджет Богучарского муниципальног района, млн.руб.</t>
  </si>
  <si>
    <t>Доля территориальных зон, сведения о границах которых внесены в ЕГРН, в общем количестве территориальных зон, установленных правилами землепользования и застройки на территории муниципального образования , %</t>
  </si>
  <si>
    <t>Уровень износа коммунальной инфраструктуры, %</t>
  </si>
  <si>
    <t>Доля протяженности освещенных частей улиц, проездов, набережных к их общей протяженности, %</t>
  </si>
  <si>
    <t>Повышение уровня технической обеспеченности муниципальных образований Богучарского муниципального района за счет приобретения коммунальной специализированной техники для вывоза твердых бытовых отходов, едениц.</t>
  </si>
  <si>
    <t>Доля обработанных отходов в общем количестве  образовавшихся твердых коммунальных отходов, %</t>
  </si>
  <si>
    <t>Ввод (приобретение)  жилья для граждан, проживающих и работающих в сельской местности, в том числе  для молодых семей и молодых специалистов, м.кв.</t>
  </si>
  <si>
    <t>510,7</t>
  </si>
  <si>
    <t>Сокращение  общего числа семей, нуждающихся в улучшении жилищных условий, в сельской местности (нарастающим итогом)</t>
  </si>
  <si>
    <t>Сокращение   числа молодых семей и молодых специалистов, нуждающихся в улучшении жилищных условий, в сельской местности (нарастающим итогом)</t>
  </si>
  <si>
    <t>01.01.2020-31.12.2025</t>
  </si>
  <si>
    <t>Муниципальная программа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на 2019-2024 годы"</t>
  </si>
  <si>
    <t>Муниципальная программа Дьяченковского сельского поселения Богучарского муниципального района Воронежской области "О деятельности администрации Дьяченковского сельского поселения по решению вопросов местного значения на 2019-2025 годы"</t>
  </si>
  <si>
    <t>Муниципальная программа Залиманского сельского поселения Богучарского муниципального района Воронежской области "О деятельности администрации Залиманского сельского поселения по решению вопросов местного значения на 2019-2025 годы"</t>
  </si>
  <si>
    <t>Муниципальная программа Липчанского сельского поселения Богучарского муниципального района Воронежской области "О деятельности администрации Липчанского сельского поселения по решению вопросов местного значения на 2019-2025 годы"</t>
  </si>
  <si>
    <t>01.01.2017-31.12.2027</t>
  </si>
  <si>
    <t>Программа комплексного развития социальной инфраструктуры Липчанского сельского поселения Богучарского муниципального района Воронежской области на 2017-2030 годы"</t>
  </si>
  <si>
    <t>Муниципальная программа Луговского сельского поселения Богучарского муниципального района Воронежской области "О деятельности администрации Луговского сельского поселения по решению вопросов местного значения на 2019-2025 годы"</t>
  </si>
  <si>
    <t>Муниципальная программа Луговского сельского поселения Богучарского муниципального района Воронежской области ""Комплексное развитие систем коммунальной инфраструктуры  Луговского сельского поселения по решению вопросов местного значения на 2017-2022 годы"</t>
  </si>
  <si>
    <t>Решение Совета народных депутатов Луговского сельского поселения Богучарского муниципального района Воронежской области от 04.10.2017 №159.</t>
  </si>
  <si>
    <t>Муниципальная программа Медовского сельского поселения Богучарского муниципального района Воронежской области "О деятельности администрации Медовского сельского поселения по решению вопросов местного значения на 2019-2025 годы"</t>
  </si>
  <si>
    <t>Муниципальная программа Монастырщинского сельского поселения Богучарского муниципального района Воронежской области "О деятельности администрации Монастырщинского сельского поселения по решению вопросов местного значения на 2019-2025 годы"</t>
  </si>
  <si>
    <t>Муниципальная программа Первомайского сельского поселения Богучарского муниципального района Воронежской области "О деятельности администрации Первомайского сельского поселения по решению вопросов местного значения на 2019-2025 годы"</t>
  </si>
  <si>
    <t>Муниципальная программа Подколодновского сельского поселения Богучарского муниципального района Воронежской области "О деятельности администрации Подколодновского сельского поселения по решению вопросов местного значения на 2019-2025 годы"</t>
  </si>
  <si>
    <t>Муниципальная программа Поповского сельского поселения Богучарского муниципального района Воронежской области "О деятельности администрации Поповского сельского поселения по решению вопросов местного значения на 2019-2025 годы"</t>
  </si>
  <si>
    <t>Постановление администрации Поповского сельского поселения Богучарского муниципального района Воронежской области от 29.12.2016 №171.</t>
  </si>
  <si>
    <t>Муниципальная программа Радченского сельского поселения Богучарского муниципального района Воронежской области "О деятельности администрации Радченского сельского поселения по решению вопросов местного значения на 2019-2025 годы"</t>
  </si>
  <si>
    <t>Муниципальная программа Суходонецкого сельского поселения Богучарского муниципального района Воронежской области "О деятельности администрации Суходонецкого сельского поселения по решению вопросов местного значения на 2019-2025 годы"</t>
  </si>
  <si>
    <t>Муниципальная программа Твердохлебовского сельского поселения Богучарского муниципального района Воронежской области "О деятельности администрации Твердохлебовского сельского поселения по решению вопросов местного значения на 2019-2025 годы"</t>
  </si>
  <si>
    <t>Муниципальная программа Филоновского сельского поселения Богучарского муниципального района Воронежской области "О деятельности администрации Филоновского сельского поселения по решению вопросов местного значения на 2019-2025 годы"</t>
  </si>
  <si>
    <t>2019 - 2025</t>
  </si>
  <si>
    <t>Подпрограмма 2 «Комплексное развитие сельских  территорий Богучарского района Воронежской области».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</si>
</sst>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0.0"/>
    <numFmt numFmtId="166" formatCode="0.0%"/>
    <numFmt numFmtId="167" formatCode="#,##0.0"/>
    <numFmt numFmtId="168" formatCode="0.000"/>
    <numFmt numFmtId="169" formatCode="0.000%"/>
  </numFmts>
  <fonts count="3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Times New Roman"/>
      <family val="1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</font>
    <font>
      <b/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568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/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Fill="1" applyBorder="1" applyAlignment="1">
      <alignment vertical="top" wrapText="1"/>
    </xf>
    <xf numFmtId="0" fontId="1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 wrapText="1"/>
    </xf>
    <xf numFmtId="2" fontId="21" fillId="2" borderId="3" xfId="0" applyNumberFormat="1" applyFont="1" applyFill="1" applyBorder="1" applyAlignment="1">
      <alignment horizontal="center" vertical="center" wrapText="1"/>
    </xf>
    <xf numFmtId="10" fontId="22" fillId="2" borderId="3" xfId="0" applyNumberFormat="1" applyFont="1" applyFill="1" applyBorder="1" applyAlignment="1">
      <alignment horizontal="center" vertical="center" wrapText="1"/>
    </xf>
    <xf numFmtId="9" fontId="22" fillId="2" borderId="1" xfId="0" applyNumberFormat="1" applyFont="1" applyFill="1" applyBorder="1" applyAlignment="1">
      <alignment horizontal="center" vertical="center" wrapText="1"/>
    </xf>
    <xf numFmtId="9" fontId="22" fillId="2" borderId="3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166" fontId="23" fillId="2" borderId="3" xfId="0" applyNumberFormat="1" applyFont="1" applyFill="1" applyBorder="1" applyAlignment="1">
      <alignment horizontal="center" vertical="center" wrapText="1"/>
    </xf>
    <xf numFmtId="9" fontId="23" fillId="2" borderId="3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2" fillId="2" borderId="3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6" fontId="21" fillId="4" borderId="1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0" fontId="21" fillId="4" borderId="1" xfId="0" applyNumberFormat="1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9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  <xf numFmtId="10" fontId="21" fillId="2" borderId="1" xfId="0" applyNumberFormat="1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168" fontId="21" fillId="4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" fontId="21" fillId="2" borderId="9" xfId="0" applyNumberFormat="1" applyFont="1" applyFill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center" vertical="center" wrapText="1"/>
    </xf>
    <xf numFmtId="165" fontId="21" fillId="2" borderId="7" xfId="0" applyNumberFormat="1" applyFont="1" applyFill="1" applyBorder="1" applyAlignment="1">
      <alignment horizontal="center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67" fontId="25" fillId="2" borderId="1" xfId="0" applyNumberFormat="1" applyFont="1" applyFill="1" applyBorder="1" applyAlignment="1" applyProtection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2" fontId="19" fillId="4" borderId="9" xfId="0" applyNumberFormat="1" applyFont="1" applyFill="1" applyBorder="1" applyAlignment="1">
      <alignment horizontal="center" vertical="center" wrapText="1"/>
    </xf>
    <xf numFmtId="166" fontId="21" fillId="4" borderId="3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21" fillId="5" borderId="1" xfId="1" applyNumberFormat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" fontId="19" fillId="0" borderId="9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4" fontId="29" fillId="0" borderId="6" xfId="0" applyNumberFormat="1" applyFont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1" fontId="26" fillId="2" borderId="9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5" fontId="19" fillId="2" borderId="9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4" fontId="21" fillId="2" borderId="3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top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7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left" vertical="center" wrapText="1"/>
    </xf>
    <xf numFmtId="2" fontId="21" fillId="4" borderId="1" xfId="0" applyNumberFormat="1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1" fontId="26" fillId="4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right" wrapText="1"/>
    </xf>
    <xf numFmtId="165" fontId="19" fillId="2" borderId="9" xfId="0" applyNumberFormat="1" applyFont="1" applyFill="1" applyBorder="1" applyAlignment="1">
      <alignment horizontal="right" wrapText="1"/>
    </xf>
    <xf numFmtId="0" fontId="21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1" fontId="21" fillId="2" borderId="1" xfId="0" applyNumberFormat="1" applyFont="1" applyFill="1" applyBorder="1" applyAlignment="1">
      <alignment horizontal="left" vertical="top" wrapText="1"/>
    </xf>
    <xf numFmtId="166" fontId="22" fillId="2" borderId="1" xfId="0" applyNumberFormat="1" applyFont="1" applyFill="1" applyBorder="1" applyAlignment="1">
      <alignment horizontal="center" vertical="center" wrapText="1"/>
    </xf>
    <xf numFmtId="10" fontId="22" fillId="2" borderId="1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wrapText="1"/>
    </xf>
    <xf numFmtId="165" fontId="19" fillId="2" borderId="1" xfId="0" applyNumberFormat="1" applyFont="1" applyFill="1" applyBorder="1" applyAlignment="1">
      <alignment horizontal="right" wrapText="1"/>
    </xf>
    <xf numFmtId="1" fontId="26" fillId="2" borderId="9" xfId="0" applyNumberFormat="1" applyFont="1" applyFill="1" applyBorder="1" applyAlignment="1">
      <alignment horizontal="right" wrapText="1"/>
    </xf>
    <xf numFmtId="1" fontId="26" fillId="0" borderId="9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center" vertical="top" wrapText="1"/>
    </xf>
    <xf numFmtId="2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0" fontId="21" fillId="0" borderId="9" xfId="0" applyFont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top" wrapText="1"/>
    </xf>
    <xf numFmtId="1" fontId="21" fillId="2" borderId="9" xfId="0" applyNumberFormat="1" applyFont="1" applyFill="1" applyBorder="1" applyAlignment="1">
      <alignment horizontal="left" vertical="top" wrapText="1"/>
    </xf>
    <xf numFmtId="165" fontId="22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2" fillId="0" borderId="0" xfId="0" applyFont="1"/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4" fillId="5" borderId="1" xfId="0" applyFont="1" applyFill="1" applyBorder="1" applyAlignment="1">
      <alignment horizontal="center" vertical="top" wrapText="1"/>
    </xf>
    <xf numFmtId="0" fontId="34" fillId="5" borderId="1" xfId="0" applyFont="1" applyFill="1" applyBorder="1" applyAlignment="1">
      <alignment horizontal="left" vertical="top" wrapText="1"/>
    </xf>
    <xf numFmtId="0" fontId="0" fillId="0" borderId="1" xfId="0" applyBorder="1"/>
    <xf numFmtId="167" fontId="21" fillId="2" borderId="1" xfId="0" applyNumberFormat="1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vertical="center" wrapText="1"/>
    </xf>
    <xf numFmtId="165" fontId="19" fillId="2" borderId="3" xfId="0" applyNumberFormat="1" applyFont="1" applyFill="1" applyBorder="1" applyAlignment="1">
      <alignment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 wrapText="1"/>
    </xf>
    <xf numFmtId="1" fontId="21" fillId="2" borderId="11" xfId="0" applyNumberFormat="1" applyFont="1" applyFill="1" applyBorder="1" applyAlignment="1">
      <alignment horizontal="center" vertical="center" wrapText="1"/>
    </xf>
    <xf numFmtId="165" fontId="22" fillId="2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" fontId="26" fillId="2" borderId="11" xfId="0" applyNumberFormat="1" applyFont="1" applyFill="1" applyBorder="1" applyAlignment="1">
      <alignment wrapText="1"/>
    </xf>
    <xf numFmtId="2" fontId="19" fillId="2" borderId="11" xfId="0" applyNumberFormat="1" applyFont="1" applyFill="1" applyBorder="1" applyAlignment="1">
      <alignment horizontal="right" wrapText="1"/>
    </xf>
    <xf numFmtId="1" fontId="19" fillId="2" borderId="11" xfId="0" applyNumberFormat="1" applyFont="1" applyFill="1" applyBorder="1" applyAlignment="1">
      <alignment horizontal="right" wrapText="1"/>
    </xf>
    <xf numFmtId="0" fontId="21" fillId="0" borderId="3" xfId="0" applyFont="1" applyBorder="1" applyAlignment="1">
      <alignment horizontal="left" vertical="top" wrapText="1"/>
    </xf>
    <xf numFmtId="165" fontId="21" fillId="2" borderId="1" xfId="0" applyNumberFormat="1" applyFont="1" applyFill="1" applyBorder="1" applyAlignment="1">
      <alignment horizontal="left" vertical="top" wrapText="1"/>
    </xf>
    <xf numFmtId="1" fontId="26" fillId="2" borderId="11" xfId="0" applyNumberFormat="1" applyFont="1" applyFill="1" applyBorder="1" applyAlignment="1">
      <alignment horizontal="center" wrapText="1"/>
    </xf>
    <xf numFmtId="165" fontId="19" fillId="2" borderId="11" xfId="0" applyNumberFormat="1" applyFont="1" applyFill="1" applyBorder="1" applyAlignment="1">
      <alignment horizontal="right" wrapText="1"/>
    </xf>
    <xf numFmtId="165" fontId="19" fillId="2" borderId="8" xfId="0" applyNumberFormat="1" applyFont="1" applyFill="1" applyBorder="1" applyAlignment="1">
      <alignment horizontal="right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168" fontId="19" fillId="2" borderId="3" xfId="0" applyNumberFormat="1" applyFont="1" applyFill="1" applyBorder="1" applyAlignment="1">
      <alignment horizontal="center" vertical="center" wrapText="1"/>
    </xf>
    <xf numFmtId="168" fontId="21" fillId="2" borderId="3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168" fontId="19" fillId="2" borderId="12" xfId="0" applyNumberFormat="1" applyFont="1" applyFill="1" applyBorder="1" applyAlignment="1">
      <alignment horizontal="center" vertical="center" wrapText="1"/>
    </xf>
    <xf numFmtId="2" fontId="21" fillId="2" borderId="12" xfId="0" applyNumberFormat="1" applyFont="1" applyFill="1" applyBorder="1" applyAlignment="1">
      <alignment horizontal="center" vertical="center" wrapText="1"/>
    </xf>
    <xf numFmtId="168" fontId="21" fillId="2" borderId="12" xfId="0" applyNumberFormat="1" applyFont="1" applyFill="1" applyBorder="1" applyAlignment="1">
      <alignment horizontal="center" vertical="center" wrapText="1"/>
    </xf>
    <xf numFmtId="1" fontId="21" fillId="2" borderId="12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 vertical="center" wrapText="1"/>
    </xf>
    <xf numFmtId="1" fontId="21" fillId="2" borderId="7" xfId="0" applyNumberFormat="1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1" fontId="26" fillId="0" borderId="1" xfId="0" applyNumberFormat="1" applyFont="1" applyFill="1" applyBorder="1" applyAlignment="1">
      <alignment horizontal="left" vertical="center" wrapText="1"/>
    </xf>
    <xf numFmtId="165" fontId="19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left" vertical="top" wrapText="1"/>
    </xf>
    <xf numFmtId="1" fontId="26" fillId="0" borderId="9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left" vertical="center" wrapText="1"/>
    </xf>
    <xf numFmtId="10" fontId="21" fillId="0" borderId="3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left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2" borderId="8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4" fontId="19" fillId="3" borderId="9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69" fontId="23" fillId="2" borderId="3" xfId="0" applyNumberFormat="1" applyFont="1" applyFill="1" applyBorder="1" applyAlignment="1">
      <alignment horizontal="center" vertical="center" wrapText="1"/>
    </xf>
    <xf numFmtId="167" fontId="2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wrapText="1"/>
    </xf>
    <xf numFmtId="3" fontId="19" fillId="4" borderId="3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2" fontId="32" fillId="0" borderId="0" xfId="0" applyNumberFormat="1" applyFont="1"/>
    <xf numFmtId="2" fontId="21" fillId="2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1" fontId="21" fillId="2" borderId="8" xfId="0" applyNumberFormat="1" applyFont="1" applyFill="1" applyBorder="1" applyAlignment="1">
      <alignment horizontal="center" vertical="center" wrapText="1"/>
    </xf>
    <xf numFmtId="168" fontId="21" fillId="2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165" fontId="21" fillId="2" borderId="3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1" fontId="21" fillId="2" borderId="4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left" vertical="center" wrapText="1"/>
    </xf>
    <xf numFmtId="2" fontId="21" fillId="0" borderId="8" xfId="0" applyNumberFormat="1" applyFont="1" applyFill="1" applyBorder="1" applyAlignment="1">
      <alignment horizontal="left" vertical="center" wrapText="1"/>
    </xf>
    <xf numFmtId="2" fontId="21" fillId="0" borderId="8" xfId="0" applyNumberFormat="1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2" fontId="21" fillId="2" borderId="3" xfId="0" applyNumberFormat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wrapText="1"/>
    </xf>
    <xf numFmtId="49" fontId="21" fillId="0" borderId="3" xfId="0" quotePrefix="1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vertical="center" wrapText="1"/>
    </xf>
    <xf numFmtId="4" fontId="19" fillId="8" borderId="1" xfId="0" applyNumberFormat="1" applyFont="1" applyFill="1" applyBorder="1" applyAlignment="1">
      <alignment horizontal="center" vertical="center" wrapText="1"/>
    </xf>
    <xf numFmtId="4" fontId="19" fillId="9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167" fontId="25" fillId="2" borderId="3" xfId="0" applyNumberFormat="1" applyFont="1" applyFill="1" applyBorder="1" applyAlignment="1" applyProtection="1">
      <alignment horizontal="center" vertical="center" wrapText="1"/>
    </xf>
    <xf numFmtId="167" fontId="25" fillId="2" borderId="5" xfId="0" applyNumberFormat="1" applyFont="1" applyFill="1" applyBorder="1" applyAlignment="1" applyProtection="1">
      <alignment horizontal="center" vertical="center" wrapText="1"/>
    </xf>
    <xf numFmtId="167" fontId="25" fillId="2" borderId="8" xfId="0" applyNumberFormat="1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 wrapText="1"/>
    </xf>
    <xf numFmtId="1" fontId="21" fillId="2" borderId="8" xfId="0" applyNumberFormat="1" applyFont="1" applyFill="1" applyBorder="1" applyAlignment="1">
      <alignment horizontal="center" vertical="center" wrapText="1"/>
    </xf>
    <xf numFmtId="4" fontId="19" fillId="8" borderId="3" xfId="0" applyNumberFormat="1" applyFont="1" applyFill="1" applyBorder="1" applyAlignment="1">
      <alignment horizontal="center" vertical="center" wrapText="1"/>
    </xf>
    <xf numFmtId="4" fontId="19" fillId="8" borderId="8" xfId="0" applyNumberFormat="1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center" vertical="center" wrapText="1"/>
    </xf>
    <xf numFmtId="165" fontId="19" fillId="2" borderId="8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3" fontId="19" fillId="2" borderId="15" xfId="0" applyNumberFormat="1" applyFont="1" applyFill="1" applyBorder="1" applyAlignment="1">
      <alignment horizontal="center" vertical="center" wrapText="1"/>
    </xf>
    <xf numFmtId="3" fontId="19" fillId="2" borderId="14" xfId="0" applyNumberFormat="1" applyFont="1" applyFill="1" applyBorder="1" applyAlignment="1">
      <alignment horizontal="center" vertical="center" wrapText="1"/>
    </xf>
    <xf numFmtId="2" fontId="21" fillId="2" borderId="3" xfId="0" applyNumberFormat="1" applyFont="1" applyFill="1" applyBorder="1" applyAlignment="1">
      <alignment horizontal="center" vertical="center" wrapText="1"/>
    </xf>
    <xf numFmtId="2" fontId="21" fillId="2" borderId="5" xfId="0" applyNumberFormat="1" applyFont="1" applyFill="1" applyBorder="1" applyAlignment="1">
      <alignment horizontal="center" vertical="center" wrapText="1"/>
    </xf>
    <xf numFmtId="2" fontId="21" fillId="2" borderId="8" xfId="0" applyNumberFormat="1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1" fontId="26" fillId="2" borderId="3" xfId="0" applyNumberFormat="1" applyFont="1" applyFill="1" applyBorder="1" applyAlignment="1">
      <alignment horizontal="center" vertical="center" wrapText="1"/>
    </xf>
    <xf numFmtId="1" fontId="26" fillId="2" borderId="8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2" borderId="15" xfId="0" applyNumberFormat="1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1" fillId="2" borderId="10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65" fontId="26" fillId="2" borderId="3" xfId="0" applyNumberFormat="1" applyFont="1" applyFill="1" applyBorder="1" applyAlignment="1">
      <alignment horizontal="center" vertical="center" wrapText="1"/>
    </xf>
    <xf numFmtId="165" fontId="26" fillId="2" borderId="8" xfId="0" applyNumberFormat="1" applyFont="1" applyFill="1" applyBorder="1" applyAlignment="1">
      <alignment horizontal="center" vertical="center" wrapText="1"/>
    </xf>
    <xf numFmtId="2" fontId="26" fillId="2" borderId="3" xfId="0" applyNumberFormat="1" applyFont="1" applyFill="1" applyBorder="1" applyAlignment="1">
      <alignment horizontal="center" vertical="center" wrapText="1"/>
    </xf>
    <xf numFmtId="2" fontId="26" fillId="2" borderId="5" xfId="0" applyNumberFormat="1" applyFont="1" applyFill="1" applyBorder="1" applyAlignment="1">
      <alignment horizontal="center" vertical="center" wrapText="1"/>
    </xf>
    <xf numFmtId="2" fontId="26" fillId="2" borderId="8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3" fontId="21" fillId="0" borderId="5" xfId="0" applyNumberFormat="1" applyFont="1" applyFill="1" applyBorder="1" applyAlignment="1">
      <alignment horizontal="left" vertical="center" wrapText="1"/>
    </xf>
    <xf numFmtId="3" fontId="21" fillId="0" borderId="8" xfId="0" applyNumberFormat="1" applyFont="1" applyFill="1" applyBorder="1" applyAlignment="1">
      <alignment horizontal="left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168" fontId="21" fillId="2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1" fontId="19" fillId="2" borderId="3" xfId="0" applyNumberFormat="1" applyFont="1" applyFill="1" applyBorder="1" applyAlignment="1">
      <alignment horizontal="center" vertical="center" wrapText="1"/>
    </xf>
    <xf numFmtId="1" fontId="19" fillId="2" borderId="8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2" fontId="19" fillId="4" borderId="5" xfId="0" applyNumberFormat="1" applyFont="1" applyFill="1" applyBorder="1" applyAlignment="1">
      <alignment horizontal="center" vertical="center" wrapText="1"/>
    </xf>
    <xf numFmtId="2" fontId="19" fillId="4" borderId="8" xfId="0" applyNumberFormat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3" fontId="19" fillId="4" borderId="8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3" fontId="19" fillId="4" borderId="5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4" fontId="19" fillId="4" borderId="3" xfId="0" applyNumberFormat="1" applyFont="1" applyFill="1" applyBorder="1" applyAlignment="1">
      <alignment horizontal="center" vertical="center" wrapText="1"/>
    </xf>
    <xf numFmtId="4" fontId="19" fillId="4" borderId="5" xfId="0" applyNumberFormat="1" applyFont="1" applyFill="1" applyBorder="1" applyAlignment="1">
      <alignment horizontal="center" vertical="center" wrapText="1"/>
    </xf>
    <xf numFmtId="4" fontId="19" fillId="4" borderId="8" xfId="0" applyNumberFormat="1" applyFont="1" applyFill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10" fontId="26" fillId="2" borderId="3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3" fontId="21" fillId="4" borderId="3" xfId="0" applyNumberFormat="1" applyFont="1" applyFill="1" applyBorder="1" applyAlignment="1">
      <alignment horizontal="center" vertical="center" wrapText="1"/>
    </xf>
    <xf numFmtId="3" fontId="21" fillId="4" borderId="5" xfId="0" applyNumberFormat="1" applyFont="1" applyFill="1" applyBorder="1" applyAlignment="1">
      <alignment horizontal="center" vertical="center" wrapText="1"/>
    </xf>
    <xf numFmtId="3" fontId="21" fillId="4" borderId="8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6" fontId="21" fillId="2" borderId="3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 wrapText="1"/>
    </xf>
    <xf numFmtId="1" fontId="19" fillId="4" borderId="5" xfId="0" applyNumberFormat="1" applyFont="1" applyFill="1" applyBorder="1" applyAlignment="1">
      <alignment horizontal="center" vertical="center" wrapText="1"/>
    </xf>
    <xf numFmtId="1" fontId="14" fillId="4" borderId="8" xfId="0" applyNumberFormat="1" applyFont="1" applyFill="1" applyBorder="1" applyAlignment="1">
      <alignment horizontal="center" vertical="center" wrapText="1"/>
    </xf>
    <xf numFmtId="165" fontId="19" fillId="4" borderId="3" xfId="0" applyNumberFormat="1" applyFont="1" applyFill="1" applyBorder="1" applyAlignment="1">
      <alignment horizontal="center" vertical="center" wrapText="1"/>
    </xf>
    <xf numFmtId="165" fontId="19" fillId="4" borderId="5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3" fontId="19" fillId="4" borderId="1" xfId="0" applyNumberFormat="1" applyFont="1" applyFill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 applyProtection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1" fontId="21" fillId="0" borderId="8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4" fontId="33" fillId="0" borderId="3" xfId="0" applyNumberFormat="1" applyFont="1" applyBorder="1" applyAlignment="1">
      <alignment horizontal="center" vertical="center" wrapText="1"/>
    </xf>
    <xf numFmtId="4" fontId="33" fillId="0" borderId="8" xfId="0" applyNumberFormat="1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topLeftCell="A34" zoomScaleSheetLayoutView="100" workbookViewId="0">
      <selection activeCell="B12" sqref="B12"/>
    </sheetView>
  </sheetViews>
  <sheetFormatPr defaultRowHeight="15"/>
  <cols>
    <col min="1" max="1" width="6.42578125" customWidth="1"/>
    <col min="2" max="2" width="34" customWidth="1"/>
    <col min="3" max="3" width="22.5703125" customWidth="1"/>
    <col min="4" max="4" width="35.28515625" customWidth="1"/>
    <col min="5" max="5" width="34.7109375" customWidth="1"/>
    <col min="6" max="6" width="29" customWidth="1"/>
    <col min="7" max="7" width="14.42578125" customWidth="1"/>
  </cols>
  <sheetData>
    <row r="1" spans="1:8" ht="15.75">
      <c r="A1" s="12"/>
      <c r="B1" s="11"/>
      <c r="C1" s="9"/>
      <c r="D1" s="9"/>
      <c r="E1" s="9"/>
      <c r="F1" s="10"/>
      <c r="G1" s="9"/>
    </row>
    <row r="2" spans="1:8" ht="15.75" customHeight="1">
      <c r="A2" s="343" t="s">
        <v>34</v>
      </c>
      <c r="B2" s="344"/>
      <c r="C2" s="344"/>
      <c r="D2" s="344"/>
      <c r="E2" s="344"/>
      <c r="F2" s="344"/>
      <c r="G2" s="344"/>
    </row>
    <row r="3" spans="1:8" ht="18" customHeight="1">
      <c r="A3" s="343" t="s">
        <v>33</v>
      </c>
      <c r="B3" s="344"/>
      <c r="C3" s="344"/>
      <c r="D3" s="344"/>
      <c r="E3" s="344"/>
      <c r="F3" s="344"/>
      <c r="G3" s="344"/>
    </row>
    <row r="4" spans="1:8" ht="18.75" customHeight="1">
      <c r="E4" s="345" t="s">
        <v>338</v>
      </c>
      <c r="F4" s="345"/>
      <c r="G4" s="345"/>
    </row>
    <row r="5" spans="1:8" ht="66" customHeight="1">
      <c r="A5" s="8" t="s">
        <v>32</v>
      </c>
      <c r="B5" s="7" t="s">
        <v>31</v>
      </c>
      <c r="C5" s="7" t="s">
        <v>30</v>
      </c>
      <c r="D5" s="7" t="s">
        <v>29</v>
      </c>
      <c r="E5" s="7" t="s">
        <v>28</v>
      </c>
      <c r="F5" s="7" t="s">
        <v>27</v>
      </c>
      <c r="G5" s="7" t="s">
        <v>26</v>
      </c>
    </row>
    <row r="6" spans="1:8" ht="12.75" customHeight="1">
      <c r="A6" s="8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8" ht="106.5" customHeight="1">
      <c r="A7" s="198">
        <v>1</v>
      </c>
      <c r="B7" s="196" t="s">
        <v>25</v>
      </c>
      <c r="C7" s="4" t="s">
        <v>259</v>
      </c>
      <c r="D7" s="199" t="s">
        <v>370</v>
      </c>
      <c r="E7" s="14" t="s">
        <v>24</v>
      </c>
      <c r="F7" s="258">
        <v>102524.7</v>
      </c>
      <c r="G7" s="14"/>
    </row>
    <row r="8" spans="1:8" ht="91.5" customHeight="1">
      <c r="A8" s="198">
        <v>2</v>
      </c>
      <c r="B8" s="196" t="s">
        <v>23</v>
      </c>
      <c r="C8" s="4" t="s">
        <v>259</v>
      </c>
      <c r="D8" s="199" t="s">
        <v>367</v>
      </c>
      <c r="E8" s="14" t="s">
        <v>22</v>
      </c>
      <c r="F8" s="197">
        <v>77248</v>
      </c>
      <c r="G8" s="14"/>
    </row>
    <row r="9" spans="1:8" ht="93.75" customHeight="1">
      <c r="A9" s="200">
        <v>3</v>
      </c>
      <c r="B9" s="196" t="s">
        <v>21</v>
      </c>
      <c r="C9" s="4" t="s">
        <v>407</v>
      </c>
      <c r="D9" s="199" t="s">
        <v>366</v>
      </c>
      <c r="E9" s="14" t="s">
        <v>20</v>
      </c>
      <c r="F9" s="258">
        <v>152993.4</v>
      </c>
      <c r="G9" s="14"/>
    </row>
    <row r="10" spans="1:8" ht="152.25" customHeight="1">
      <c r="A10" s="198">
        <v>4</v>
      </c>
      <c r="B10" s="196" t="s">
        <v>19</v>
      </c>
      <c r="C10" s="4" t="s">
        <v>259</v>
      </c>
      <c r="D10" s="14" t="s">
        <v>368</v>
      </c>
      <c r="E10" s="14" t="s">
        <v>18</v>
      </c>
      <c r="F10" s="197">
        <v>27670.7</v>
      </c>
      <c r="G10" s="14"/>
    </row>
    <row r="11" spans="1:8" ht="101.25" customHeight="1">
      <c r="A11" s="198">
        <v>5</v>
      </c>
      <c r="B11" s="201" t="s">
        <v>339</v>
      </c>
      <c r="C11" s="4" t="s">
        <v>387</v>
      </c>
      <c r="D11" s="14" t="s">
        <v>369</v>
      </c>
      <c r="E11" s="14" t="s">
        <v>17</v>
      </c>
      <c r="F11" s="259">
        <v>6413.8</v>
      </c>
      <c r="G11" s="14"/>
    </row>
    <row r="12" spans="1:8" ht="99" customHeight="1">
      <c r="A12" s="200">
        <v>6</v>
      </c>
      <c r="B12" s="196" t="s">
        <v>388</v>
      </c>
      <c r="C12" s="4" t="s">
        <v>296</v>
      </c>
      <c r="D12" s="196" t="s">
        <v>371</v>
      </c>
      <c r="E12" s="14" t="s">
        <v>16</v>
      </c>
      <c r="F12" s="197">
        <v>51716</v>
      </c>
      <c r="G12" s="14"/>
      <c r="H12" s="5"/>
    </row>
    <row r="13" spans="1:8" ht="111" customHeight="1">
      <c r="A13" s="198">
        <v>7</v>
      </c>
      <c r="B13" s="196" t="s">
        <v>389</v>
      </c>
      <c r="C13" s="4" t="s">
        <v>259</v>
      </c>
      <c r="D13" s="196" t="s">
        <v>268</v>
      </c>
      <c r="E13" s="14" t="s">
        <v>15</v>
      </c>
      <c r="F13" s="13">
        <v>9661.1</v>
      </c>
      <c r="G13" s="1"/>
    </row>
    <row r="14" spans="1:8" ht="86.25" customHeight="1">
      <c r="A14" s="198">
        <v>8</v>
      </c>
      <c r="B14" s="3" t="s">
        <v>35</v>
      </c>
      <c r="C14" s="6" t="s">
        <v>5</v>
      </c>
      <c r="D14" s="196" t="s">
        <v>269</v>
      </c>
      <c r="E14" s="1" t="s">
        <v>15</v>
      </c>
      <c r="F14" s="13">
        <v>58</v>
      </c>
      <c r="G14" s="1"/>
    </row>
    <row r="15" spans="1:8" ht="111" customHeight="1">
      <c r="A15" s="200">
        <v>9</v>
      </c>
      <c r="B15" s="3" t="s">
        <v>390</v>
      </c>
      <c r="C15" s="4" t="s">
        <v>259</v>
      </c>
      <c r="D15" s="196" t="s">
        <v>270</v>
      </c>
      <c r="E15" s="14" t="s">
        <v>14</v>
      </c>
      <c r="F15" s="197">
        <v>8804.9</v>
      </c>
      <c r="G15" s="1"/>
    </row>
    <row r="16" spans="1:8" ht="192" customHeight="1">
      <c r="A16" s="198">
        <v>10</v>
      </c>
      <c r="B16" s="3" t="s">
        <v>36</v>
      </c>
      <c r="C16" s="202" t="s">
        <v>5</v>
      </c>
      <c r="D16" s="196" t="s">
        <v>271</v>
      </c>
      <c r="E16" s="14" t="s">
        <v>14</v>
      </c>
      <c r="F16" s="197">
        <v>70</v>
      </c>
      <c r="G16" s="1"/>
    </row>
    <row r="17" spans="1:7" ht="123" customHeight="1">
      <c r="A17" s="198">
        <v>11</v>
      </c>
      <c r="B17" s="3" t="s">
        <v>391</v>
      </c>
      <c r="C17" s="6" t="s">
        <v>259</v>
      </c>
      <c r="D17" s="196" t="s">
        <v>272</v>
      </c>
      <c r="E17" s="14" t="s">
        <v>13</v>
      </c>
      <c r="F17" s="197">
        <v>2720.4</v>
      </c>
      <c r="G17" s="14"/>
    </row>
    <row r="18" spans="1:7" ht="156.75" customHeight="1">
      <c r="A18" s="200">
        <v>12</v>
      </c>
      <c r="B18" s="203" t="s">
        <v>253</v>
      </c>
      <c r="C18" s="202" t="s">
        <v>40</v>
      </c>
      <c r="D18" s="196" t="s">
        <v>254</v>
      </c>
      <c r="E18" s="14" t="s">
        <v>13</v>
      </c>
      <c r="F18" s="197">
        <v>35.299999999999997</v>
      </c>
      <c r="G18" s="14"/>
    </row>
    <row r="19" spans="1:7" ht="80.25" customHeight="1">
      <c r="A19" s="198">
        <v>13</v>
      </c>
      <c r="B19" s="203" t="s">
        <v>255</v>
      </c>
      <c r="C19" s="202" t="s">
        <v>392</v>
      </c>
      <c r="D19" s="196" t="s">
        <v>273</v>
      </c>
      <c r="E19" s="14" t="s">
        <v>13</v>
      </c>
      <c r="F19" s="197">
        <v>30</v>
      </c>
      <c r="G19" s="14"/>
    </row>
    <row r="20" spans="1:7" ht="63" customHeight="1">
      <c r="A20" s="198">
        <v>14</v>
      </c>
      <c r="B20" s="203" t="s">
        <v>393</v>
      </c>
      <c r="C20" s="202" t="s">
        <v>41</v>
      </c>
      <c r="D20" s="196" t="s">
        <v>274</v>
      </c>
      <c r="E20" s="14" t="s">
        <v>13</v>
      </c>
      <c r="F20" s="197">
        <v>0</v>
      </c>
      <c r="G20" s="14"/>
    </row>
    <row r="21" spans="1:7" ht="107.25" customHeight="1">
      <c r="A21" s="200">
        <v>15</v>
      </c>
      <c r="B21" s="3" t="s">
        <v>394</v>
      </c>
      <c r="C21" s="6" t="s">
        <v>364</v>
      </c>
      <c r="D21" s="196" t="s">
        <v>275</v>
      </c>
      <c r="E21" s="14" t="s">
        <v>12</v>
      </c>
      <c r="F21" s="197">
        <v>3201.7</v>
      </c>
      <c r="G21" s="14"/>
    </row>
    <row r="22" spans="1:7" ht="147" customHeight="1">
      <c r="A22" s="198">
        <v>16</v>
      </c>
      <c r="B22" s="3" t="s">
        <v>395</v>
      </c>
      <c r="C22" s="6" t="s">
        <v>5</v>
      </c>
      <c r="D22" s="196" t="s">
        <v>276</v>
      </c>
      <c r="E22" s="14" t="s">
        <v>12</v>
      </c>
      <c r="F22" s="197">
        <v>49</v>
      </c>
      <c r="G22" s="14"/>
    </row>
    <row r="23" spans="1:7" ht="173.25" customHeight="1">
      <c r="A23" s="198">
        <v>17</v>
      </c>
      <c r="B23" s="3" t="s">
        <v>256</v>
      </c>
      <c r="C23" s="6" t="s">
        <v>41</v>
      </c>
      <c r="D23" s="196" t="s">
        <v>396</v>
      </c>
      <c r="E23" s="14" t="s">
        <v>12</v>
      </c>
      <c r="F23" s="197">
        <v>30</v>
      </c>
      <c r="G23" s="14"/>
    </row>
    <row r="24" spans="1:7" ht="173.25" customHeight="1">
      <c r="A24" s="200">
        <v>18</v>
      </c>
      <c r="B24" s="3" t="s">
        <v>397</v>
      </c>
      <c r="C24" s="6" t="s">
        <v>259</v>
      </c>
      <c r="D24" s="199" t="s">
        <v>277</v>
      </c>
      <c r="E24" s="14" t="s">
        <v>11</v>
      </c>
      <c r="F24" s="197">
        <v>2634.2</v>
      </c>
      <c r="G24" s="14"/>
    </row>
    <row r="25" spans="1:7" ht="134.25" customHeight="1">
      <c r="A25" s="198">
        <v>19</v>
      </c>
      <c r="B25" s="3" t="s">
        <v>39</v>
      </c>
      <c r="C25" s="6" t="s">
        <v>40</v>
      </c>
      <c r="D25" s="199" t="s">
        <v>278</v>
      </c>
      <c r="E25" s="14" t="s">
        <v>11</v>
      </c>
      <c r="F25" s="197">
        <v>40</v>
      </c>
      <c r="G25" s="14"/>
    </row>
    <row r="26" spans="1:7" ht="90" customHeight="1">
      <c r="A26" s="198">
        <v>20</v>
      </c>
      <c r="B26" s="3" t="s">
        <v>398</v>
      </c>
      <c r="C26" s="6" t="s">
        <v>259</v>
      </c>
      <c r="D26" s="199" t="s">
        <v>279</v>
      </c>
      <c r="E26" s="1" t="s">
        <v>10</v>
      </c>
      <c r="F26" s="197">
        <v>1601.2</v>
      </c>
      <c r="G26" s="14"/>
    </row>
    <row r="27" spans="1:7" ht="123" customHeight="1">
      <c r="A27" s="200">
        <v>21</v>
      </c>
      <c r="B27" s="3" t="s">
        <v>257</v>
      </c>
      <c r="C27" s="6" t="s">
        <v>5</v>
      </c>
      <c r="D27" s="199" t="s">
        <v>280</v>
      </c>
      <c r="E27" s="1" t="s">
        <v>10</v>
      </c>
      <c r="F27" s="197">
        <v>30</v>
      </c>
      <c r="G27" s="14"/>
    </row>
    <row r="28" spans="1:7" ht="118.5" customHeight="1">
      <c r="A28" s="198">
        <v>22</v>
      </c>
      <c r="B28" s="3" t="s">
        <v>399</v>
      </c>
      <c r="C28" s="4" t="s">
        <v>259</v>
      </c>
      <c r="D28" s="199" t="s">
        <v>281</v>
      </c>
      <c r="E28" s="1" t="s">
        <v>9</v>
      </c>
      <c r="F28" s="13">
        <v>2259.6</v>
      </c>
      <c r="G28" s="1"/>
    </row>
    <row r="29" spans="1:7" ht="126.75" customHeight="1">
      <c r="A29" s="198">
        <v>23</v>
      </c>
      <c r="B29" s="3" t="s">
        <v>42</v>
      </c>
      <c r="C29" s="4" t="s">
        <v>5</v>
      </c>
      <c r="D29" s="199" t="s">
        <v>282</v>
      </c>
      <c r="E29" s="1" t="s">
        <v>9</v>
      </c>
      <c r="F29" s="13">
        <v>41.2</v>
      </c>
      <c r="G29" s="1"/>
    </row>
    <row r="30" spans="1:7" ht="126.75" customHeight="1">
      <c r="A30" s="200">
        <v>24</v>
      </c>
      <c r="B30" s="3" t="s">
        <v>400</v>
      </c>
      <c r="C30" s="4" t="s">
        <v>259</v>
      </c>
      <c r="D30" s="199" t="s">
        <v>283</v>
      </c>
      <c r="E30" s="1" t="s">
        <v>8</v>
      </c>
      <c r="F30" s="13">
        <v>4330.1000000000004</v>
      </c>
      <c r="G30" s="1"/>
    </row>
    <row r="31" spans="1:7" ht="123.75" customHeight="1">
      <c r="A31" s="198">
        <v>25</v>
      </c>
      <c r="B31" s="3" t="s">
        <v>43</v>
      </c>
      <c r="C31" s="4" t="s">
        <v>5</v>
      </c>
      <c r="D31" s="199" t="s">
        <v>284</v>
      </c>
      <c r="E31" s="1" t="s">
        <v>8</v>
      </c>
      <c r="F31" s="13">
        <v>53.5</v>
      </c>
      <c r="G31" s="1"/>
    </row>
    <row r="32" spans="1:7" ht="123.75" customHeight="1">
      <c r="A32" s="198">
        <v>26</v>
      </c>
      <c r="B32" s="196" t="s">
        <v>401</v>
      </c>
      <c r="C32" s="4" t="s">
        <v>259</v>
      </c>
      <c r="D32" s="199" t="s">
        <v>372</v>
      </c>
      <c r="E32" s="14" t="s">
        <v>7</v>
      </c>
      <c r="F32" s="197">
        <v>4655.8999999999996</v>
      </c>
      <c r="G32" s="14"/>
    </row>
    <row r="33" spans="1:7" ht="123.75" customHeight="1">
      <c r="A33" s="200">
        <v>27</v>
      </c>
      <c r="B33" s="3" t="s">
        <v>44</v>
      </c>
      <c r="C33" s="4" t="s">
        <v>40</v>
      </c>
      <c r="D33" s="199" t="s">
        <v>402</v>
      </c>
      <c r="E33" s="1" t="s">
        <v>7</v>
      </c>
      <c r="F33" s="13">
        <v>70</v>
      </c>
      <c r="G33" s="14"/>
    </row>
    <row r="34" spans="1:7" ht="141.75" customHeight="1">
      <c r="A34" s="198">
        <v>28</v>
      </c>
      <c r="B34" s="196" t="s">
        <v>403</v>
      </c>
      <c r="C34" s="4" t="s">
        <v>259</v>
      </c>
      <c r="D34" s="199" t="s">
        <v>285</v>
      </c>
      <c r="E34" s="14" t="s">
        <v>3</v>
      </c>
      <c r="F34" s="197">
        <v>6688.9</v>
      </c>
      <c r="G34" s="1"/>
    </row>
    <row r="35" spans="1:7" ht="140.25" customHeight="1">
      <c r="A35" s="198">
        <v>29</v>
      </c>
      <c r="B35" s="196" t="s">
        <v>6</v>
      </c>
      <c r="C35" s="4" t="s">
        <v>40</v>
      </c>
      <c r="D35" s="199" t="s">
        <v>4</v>
      </c>
      <c r="E35" s="14" t="s">
        <v>3</v>
      </c>
      <c r="F35" s="197">
        <v>67.3</v>
      </c>
      <c r="G35" s="1"/>
    </row>
    <row r="36" spans="1:7" ht="140.25" customHeight="1">
      <c r="A36" s="200">
        <v>30</v>
      </c>
      <c r="B36" s="196" t="s">
        <v>404</v>
      </c>
      <c r="C36" s="4" t="s">
        <v>259</v>
      </c>
      <c r="D36" s="199" t="s">
        <v>286</v>
      </c>
      <c r="E36" s="14" t="s">
        <v>2</v>
      </c>
      <c r="F36" s="197">
        <v>1892.4</v>
      </c>
      <c r="G36" s="1"/>
    </row>
    <row r="37" spans="1:7" ht="125.25" customHeight="1">
      <c r="A37" s="198">
        <v>31</v>
      </c>
      <c r="B37" s="3" t="s">
        <v>45</v>
      </c>
      <c r="C37" s="4" t="s">
        <v>40</v>
      </c>
      <c r="D37" s="199" t="s">
        <v>287</v>
      </c>
      <c r="E37" s="14" t="s">
        <v>2</v>
      </c>
      <c r="F37" s="13">
        <v>0</v>
      </c>
      <c r="G37" s="1"/>
    </row>
    <row r="38" spans="1:7" ht="173.25" customHeight="1">
      <c r="A38" s="198">
        <v>32</v>
      </c>
      <c r="B38" s="3" t="s">
        <v>46</v>
      </c>
      <c r="C38" s="6" t="s">
        <v>37</v>
      </c>
      <c r="D38" s="2" t="s">
        <v>258</v>
      </c>
      <c r="E38" s="14" t="s">
        <v>2</v>
      </c>
      <c r="F38" s="197">
        <v>5000</v>
      </c>
      <c r="G38" s="14"/>
    </row>
    <row r="39" spans="1:7" ht="175.5" customHeight="1">
      <c r="A39" s="200">
        <v>33</v>
      </c>
      <c r="B39" s="3" t="s">
        <v>47</v>
      </c>
      <c r="C39" s="6" t="s">
        <v>38</v>
      </c>
      <c r="D39" s="2" t="s">
        <v>288</v>
      </c>
      <c r="E39" s="14" t="s">
        <v>2</v>
      </c>
      <c r="F39" s="13">
        <v>30</v>
      </c>
      <c r="G39" s="204"/>
    </row>
    <row r="40" spans="1:7" ht="180.75" customHeight="1">
      <c r="A40" s="198">
        <v>34</v>
      </c>
      <c r="B40" s="3" t="s">
        <v>405</v>
      </c>
      <c r="C40" s="6" t="s">
        <v>259</v>
      </c>
      <c r="D40" s="199" t="s">
        <v>289</v>
      </c>
      <c r="E40" s="1" t="s">
        <v>1</v>
      </c>
      <c r="F40" s="13">
        <v>1753.2</v>
      </c>
      <c r="G40" s="204"/>
    </row>
    <row r="41" spans="1:7" ht="89.25">
      <c r="A41" s="198">
        <v>35</v>
      </c>
      <c r="B41" s="3" t="s">
        <v>48</v>
      </c>
      <c r="C41" s="4" t="s">
        <v>40</v>
      </c>
      <c r="D41" s="199" t="s">
        <v>290</v>
      </c>
      <c r="E41" s="1" t="s">
        <v>1</v>
      </c>
      <c r="F41" s="13">
        <v>219</v>
      </c>
      <c r="G41" s="204"/>
    </row>
    <row r="42" spans="1:7" ht="170.25" customHeight="1">
      <c r="A42" s="200">
        <v>36</v>
      </c>
      <c r="B42" s="3" t="s">
        <v>406</v>
      </c>
      <c r="C42" s="6" t="s">
        <v>259</v>
      </c>
      <c r="D42" s="199" t="s">
        <v>291</v>
      </c>
      <c r="E42" s="1" t="s">
        <v>0</v>
      </c>
      <c r="F42" s="13">
        <v>3270.7</v>
      </c>
      <c r="G42" s="204"/>
    </row>
    <row r="43" spans="1:7" ht="123" customHeight="1">
      <c r="A43" s="198">
        <v>37</v>
      </c>
      <c r="B43" s="3" t="s">
        <v>49</v>
      </c>
      <c r="C43" s="6" t="s">
        <v>5</v>
      </c>
      <c r="D43" s="199" t="s">
        <v>292</v>
      </c>
      <c r="E43" s="1" t="s">
        <v>0</v>
      </c>
      <c r="F43" s="13">
        <v>45</v>
      </c>
      <c r="G43" s="204"/>
    </row>
    <row r="44" spans="1:7" ht="171" customHeight="1">
      <c r="A44" s="198">
        <v>38</v>
      </c>
      <c r="B44" s="3" t="s">
        <v>50</v>
      </c>
      <c r="C44" s="6" t="s">
        <v>37</v>
      </c>
      <c r="D44" s="199" t="s">
        <v>293</v>
      </c>
      <c r="E44" s="1" t="s">
        <v>0</v>
      </c>
      <c r="F44" s="13">
        <v>0</v>
      </c>
      <c r="G44" s="204"/>
    </row>
    <row r="45" spans="1:7" ht="174.75" customHeight="1">
      <c r="A45" s="200">
        <v>39</v>
      </c>
      <c r="B45" s="3" t="s">
        <v>51</v>
      </c>
      <c r="C45" s="6" t="s">
        <v>38</v>
      </c>
      <c r="D45" s="196" t="s">
        <v>294</v>
      </c>
      <c r="E45" s="1" t="s">
        <v>0</v>
      </c>
      <c r="F45" s="13">
        <v>50</v>
      </c>
      <c r="G45" s="204"/>
    </row>
  </sheetData>
  <mergeCells count="3">
    <mergeCell ref="A2:G2"/>
    <mergeCell ref="A3:G3"/>
    <mergeCell ref="E4:G4"/>
  </mergeCells>
  <pageMargins left="0.16" right="0.16" top="0.12" bottom="0.31" header="0.13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>
      <selection activeCell="C18" sqref="C18"/>
    </sheetView>
  </sheetViews>
  <sheetFormatPr defaultRowHeight="15"/>
  <cols>
    <col min="1" max="1" width="6.42578125" customWidth="1"/>
    <col min="2" max="2" width="16.7109375" customWidth="1"/>
    <col min="3" max="3" width="15.140625" customWidth="1"/>
    <col min="4" max="4" width="26.5703125" customWidth="1"/>
    <col min="5" max="5" width="21.5703125" customWidth="1"/>
    <col min="6" max="6" width="22.5703125" customWidth="1"/>
    <col min="7" max="7" width="23.5703125" customWidth="1"/>
  </cols>
  <sheetData>
    <row r="2" spans="1:7">
      <c r="A2" s="343" t="s">
        <v>52</v>
      </c>
      <c r="B2" s="344"/>
      <c r="C2" s="344"/>
      <c r="D2" s="344"/>
      <c r="E2" s="344"/>
      <c r="F2" s="344"/>
      <c r="G2" s="344"/>
    </row>
    <row r="3" spans="1:7">
      <c r="A3" s="343" t="s">
        <v>33</v>
      </c>
      <c r="B3" s="344"/>
      <c r="C3" s="344"/>
      <c r="D3" s="344"/>
      <c r="E3" s="344"/>
      <c r="F3" s="344"/>
      <c r="G3" s="344"/>
    </row>
    <row r="4" spans="1:7">
      <c r="E4" s="345" t="s">
        <v>335</v>
      </c>
      <c r="F4" s="345"/>
      <c r="G4" s="345"/>
    </row>
    <row r="5" spans="1:7" ht="63.75">
      <c r="A5" s="23" t="s">
        <v>32</v>
      </c>
      <c r="B5" s="24" t="s">
        <v>31</v>
      </c>
      <c r="C5" s="24" t="s">
        <v>30</v>
      </c>
      <c r="D5" s="24" t="s">
        <v>29</v>
      </c>
      <c r="E5" s="24" t="s">
        <v>53</v>
      </c>
      <c r="F5" s="24" t="s">
        <v>54</v>
      </c>
      <c r="G5" s="24" t="s">
        <v>26</v>
      </c>
    </row>
    <row r="6" spans="1:7" ht="48" customHeight="1">
      <c r="A6" s="15"/>
      <c r="B6" s="16" t="s">
        <v>55</v>
      </c>
      <c r="C6" s="16" t="s">
        <v>55</v>
      </c>
      <c r="D6" s="16" t="s">
        <v>55</v>
      </c>
      <c r="E6" s="16" t="s">
        <v>55</v>
      </c>
      <c r="F6" s="13" t="s">
        <v>55</v>
      </c>
      <c r="G6" s="16" t="s">
        <v>55</v>
      </c>
    </row>
    <row r="7" spans="1:7" ht="16.5">
      <c r="A7" s="17"/>
      <c r="B7" s="18"/>
      <c r="C7" s="17"/>
      <c r="D7" s="17"/>
      <c r="E7" s="17"/>
      <c r="F7" s="17"/>
      <c r="G7" s="17"/>
    </row>
    <row r="8" spans="1:7" ht="15.75">
      <c r="A8" s="17"/>
      <c r="B8" s="348" t="s">
        <v>373</v>
      </c>
      <c r="C8" s="348"/>
      <c r="D8" s="20"/>
      <c r="E8" s="19"/>
      <c r="F8" s="17"/>
      <c r="G8" s="17"/>
    </row>
    <row r="9" spans="1:7" ht="15.75">
      <c r="A9" s="17"/>
      <c r="B9" s="346" t="s">
        <v>336</v>
      </c>
      <c r="C9" s="346"/>
      <c r="D9" s="346"/>
      <c r="E9" s="21"/>
      <c r="F9" s="17"/>
      <c r="G9" s="17"/>
    </row>
    <row r="10" spans="1:7" ht="15.75">
      <c r="A10" s="17"/>
      <c r="B10" s="347" t="s">
        <v>337</v>
      </c>
      <c r="C10" s="347"/>
      <c r="D10" s="347"/>
      <c r="E10" s="17"/>
      <c r="F10" s="21" t="s">
        <v>56</v>
      </c>
      <c r="G10" s="17"/>
    </row>
    <row r="11" spans="1:7">
      <c r="A11" s="17"/>
      <c r="B11" s="347" t="s">
        <v>57</v>
      </c>
      <c r="C11" s="347"/>
      <c r="D11" s="347"/>
      <c r="E11" s="17"/>
      <c r="F11" s="17"/>
      <c r="G11" s="17"/>
    </row>
    <row r="12" spans="1:7">
      <c r="A12" s="17"/>
      <c r="B12" s="22"/>
      <c r="C12" s="17"/>
      <c r="D12" s="17"/>
      <c r="E12" s="17"/>
      <c r="F12" s="17"/>
      <c r="G12" s="17"/>
    </row>
    <row r="13" spans="1:7" ht="15.75">
      <c r="B13" s="22"/>
      <c r="G13" s="21"/>
    </row>
  </sheetData>
  <mergeCells count="7">
    <mergeCell ref="B9:D9"/>
    <mergeCell ref="B11:D11"/>
    <mergeCell ref="B10:D10"/>
    <mergeCell ref="A2:G2"/>
    <mergeCell ref="A3:G3"/>
    <mergeCell ref="E4:G4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1"/>
  <sheetViews>
    <sheetView tabSelected="1" workbookViewId="0">
      <pane ySplit="10" topLeftCell="A11" activePane="bottomLeft" state="frozen"/>
      <selection pane="bottomLeft" activeCell="F86" sqref="F86"/>
    </sheetView>
  </sheetViews>
  <sheetFormatPr defaultRowHeight="15"/>
  <cols>
    <col min="1" max="1" width="6.7109375" customWidth="1"/>
    <col min="2" max="2" width="20.7109375" customWidth="1"/>
    <col min="4" max="4" width="10" bestFit="1" customWidth="1"/>
    <col min="5" max="5" width="9.85546875" customWidth="1"/>
    <col min="6" max="6" width="10.140625" bestFit="1" customWidth="1"/>
    <col min="7" max="7" width="9.42578125" bestFit="1" customWidth="1"/>
    <col min="8" max="8" width="9.85546875" bestFit="1" customWidth="1"/>
    <col min="9" max="9" width="10.140625" bestFit="1" customWidth="1"/>
    <col min="10" max="13" width="9.42578125" bestFit="1" customWidth="1"/>
    <col min="14" max="14" width="11.7109375" bestFit="1" customWidth="1"/>
    <col min="15" max="15" width="17.5703125" customWidth="1"/>
    <col min="17" max="17" width="9.28515625" bestFit="1" customWidth="1"/>
    <col min="18" max="18" width="10.140625" bestFit="1" customWidth="1"/>
  </cols>
  <sheetData>
    <row r="1" spans="1:18">
      <c r="A1" s="532" t="s">
        <v>340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</row>
    <row r="2" spans="1:18">
      <c r="A2" s="534" t="s">
        <v>32</v>
      </c>
      <c r="B2" s="536" t="s">
        <v>58</v>
      </c>
      <c r="C2" s="539" t="s">
        <v>30</v>
      </c>
      <c r="D2" s="541" t="s">
        <v>59</v>
      </c>
      <c r="E2" s="535"/>
      <c r="F2" s="535"/>
      <c r="G2" s="535"/>
      <c r="H2" s="535"/>
      <c r="I2" s="535"/>
      <c r="J2" s="535"/>
      <c r="K2" s="535"/>
      <c r="L2" s="535"/>
      <c r="M2" s="535"/>
      <c r="N2" s="539" t="s">
        <v>60</v>
      </c>
      <c r="O2" s="539" t="s">
        <v>61</v>
      </c>
      <c r="P2" s="539" t="s">
        <v>62</v>
      </c>
      <c r="Q2" s="539" t="s">
        <v>63</v>
      </c>
      <c r="R2" s="539" t="s">
        <v>64</v>
      </c>
    </row>
    <row r="3" spans="1:18">
      <c r="A3" s="534"/>
      <c r="B3" s="537"/>
      <c r="C3" s="540"/>
      <c r="D3" s="541" t="s">
        <v>65</v>
      </c>
      <c r="E3" s="535"/>
      <c r="F3" s="543" t="s">
        <v>66</v>
      </c>
      <c r="G3" s="544"/>
      <c r="H3" s="544"/>
      <c r="I3" s="544"/>
      <c r="J3" s="544"/>
      <c r="K3" s="544"/>
      <c r="L3" s="544"/>
      <c r="M3" s="545"/>
      <c r="N3" s="542"/>
      <c r="O3" s="540"/>
      <c r="P3" s="540"/>
      <c r="Q3" s="540"/>
      <c r="R3" s="540"/>
    </row>
    <row r="4" spans="1:18">
      <c r="A4" s="534"/>
      <c r="B4" s="537"/>
      <c r="C4" s="540"/>
      <c r="D4" s="535"/>
      <c r="E4" s="535"/>
      <c r="F4" s="546" t="s">
        <v>67</v>
      </c>
      <c r="G4" s="547"/>
      <c r="H4" s="546" t="s">
        <v>68</v>
      </c>
      <c r="I4" s="547"/>
      <c r="J4" s="546" t="s">
        <v>69</v>
      </c>
      <c r="K4" s="547"/>
      <c r="L4" s="546" t="s">
        <v>70</v>
      </c>
      <c r="M4" s="547"/>
      <c r="N4" s="542"/>
      <c r="O4" s="540"/>
      <c r="P4" s="540"/>
      <c r="Q4" s="540"/>
      <c r="R4" s="540"/>
    </row>
    <row r="5" spans="1:18">
      <c r="A5" s="535"/>
      <c r="B5" s="538"/>
      <c r="C5" s="538"/>
      <c r="D5" s="25" t="s">
        <v>71</v>
      </c>
      <c r="E5" s="26" t="s">
        <v>72</v>
      </c>
      <c r="F5" s="25" t="s">
        <v>71</v>
      </c>
      <c r="G5" s="26" t="s">
        <v>72</v>
      </c>
      <c r="H5" s="25" t="s">
        <v>71</v>
      </c>
      <c r="I5" s="26" t="s">
        <v>72</v>
      </c>
      <c r="J5" s="25" t="s">
        <v>71</v>
      </c>
      <c r="K5" s="26" t="s">
        <v>72</v>
      </c>
      <c r="L5" s="25" t="s">
        <v>71</v>
      </c>
      <c r="M5" s="26" t="s">
        <v>72</v>
      </c>
      <c r="N5" s="538"/>
      <c r="O5" s="538"/>
      <c r="P5" s="538"/>
      <c r="Q5" s="538"/>
      <c r="R5" s="538"/>
    </row>
    <row r="6" spans="1:18">
      <c r="A6" s="82">
        <v>1</v>
      </c>
      <c r="B6" s="110">
        <v>2</v>
      </c>
      <c r="C6" s="110">
        <v>3</v>
      </c>
      <c r="D6" s="110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111">
        <v>15</v>
      </c>
      <c r="P6" s="111">
        <v>16</v>
      </c>
      <c r="Q6" s="111">
        <v>17</v>
      </c>
      <c r="R6" s="111">
        <v>18</v>
      </c>
    </row>
    <row r="7" spans="1:18">
      <c r="A7" s="112"/>
      <c r="B7" s="27" t="s">
        <v>73</v>
      </c>
      <c r="C7" s="27"/>
      <c r="D7" s="293">
        <f t="shared" ref="D7:M7" si="0">D9+D45+D76+D102+D159</f>
        <v>1074092.31</v>
      </c>
      <c r="E7" s="293">
        <f t="shared" si="0"/>
        <v>1060922.78</v>
      </c>
      <c r="F7" s="293">
        <f t="shared" si="0"/>
        <v>50387.33</v>
      </c>
      <c r="G7" s="293">
        <f t="shared" si="0"/>
        <v>50561.41</v>
      </c>
      <c r="H7" s="293">
        <f t="shared" si="0"/>
        <v>527634.29999999993</v>
      </c>
      <c r="I7" s="293">
        <f t="shared" si="0"/>
        <v>520200.51</v>
      </c>
      <c r="J7" s="293">
        <f t="shared" si="0"/>
        <v>420386.14</v>
      </c>
      <c r="K7" s="293">
        <f t="shared" si="0"/>
        <v>413261.30000000005</v>
      </c>
      <c r="L7" s="293">
        <f t="shared" si="0"/>
        <v>75684.539999999994</v>
      </c>
      <c r="M7" s="293">
        <f t="shared" si="0"/>
        <v>76899.559999999983</v>
      </c>
      <c r="N7" s="293">
        <f>E7/D7*100</f>
        <v>98.773892162024694</v>
      </c>
      <c r="O7" s="112"/>
      <c r="P7" s="112"/>
      <c r="Q7" s="112"/>
      <c r="R7" s="112"/>
    </row>
    <row r="8" spans="1:18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ht="60" customHeight="1">
      <c r="A9" s="235" t="s">
        <v>74</v>
      </c>
      <c r="B9" s="28" t="s">
        <v>75</v>
      </c>
      <c r="C9" s="306" t="s">
        <v>364</v>
      </c>
      <c r="D9" s="29">
        <f t="shared" ref="D9:M9" si="1">D11+D29+D35+D36+D38</f>
        <v>121037.7</v>
      </c>
      <c r="E9" s="270">
        <f t="shared" si="1"/>
        <v>119287.20000000001</v>
      </c>
      <c r="F9" s="30">
        <f t="shared" si="1"/>
        <v>0</v>
      </c>
      <c r="G9" s="271">
        <f t="shared" si="1"/>
        <v>0</v>
      </c>
      <c r="H9" s="29">
        <f t="shared" si="1"/>
        <v>13147.5</v>
      </c>
      <c r="I9" s="270">
        <f t="shared" si="1"/>
        <v>12952.9</v>
      </c>
      <c r="J9" s="29">
        <f t="shared" si="1"/>
        <v>107890.2</v>
      </c>
      <c r="K9" s="270">
        <f t="shared" si="1"/>
        <v>106334.30000000002</v>
      </c>
      <c r="L9" s="270">
        <f t="shared" si="1"/>
        <v>0</v>
      </c>
      <c r="M9" s="270">
        <f t="shared" si="1"/>
        <v>0</v>
      </c>
      <c r="N9" s="29">
        <f>E9/D9*100</f>
        <v>98.553756391603613</v>
      </c>
      <c r="O9" s="114"/>
      <c r="P9" s="114"/>
      <c r="Q9" s="114"/>
      <c r="R9" s="114"/>
    </row>
    <row r="10" spans="1:18">
      <c r="A10" s="350" t="s">
        <v>76</v>
      </c>
      <c r="B10" s="351"/>
      <c r="C10" s="352"/>
      <c r="D10" s="31"/>
      <c r="E10" s="80"/>
      <c r="F10" s="72"/>
      <c r="G10" s="80"/>
      <c r="H10" s="72"/>
      <c r="I10" s="80"/>
      <c r="J10" s="72"/>
      <c r="K10" s="80"/>
      <c r="L10" s="72"/>
      <c r="M10" s="80"/>
      <c r="N10" s="95"/>
      <c r="O10" s="95"/>
      <c r="P10" s="95"/>
      <c r="Q10" s="95"/>
      <c r="R10" s="95"/>
    </row>
    <row r="11" spans="1:18" ht="207" customHeight="1">
      <c r="A11" s="407" t="s">
        <v>77</v>
      </c>
      <c r="B11" s="521" t="s">
        <v>78</v>
      </c>
      <c r="C11" s="394"/>
      <c r="D11" s="382">
        <f>D15+D18+D19+D20+D21</f>
        <v>45186.399999999994</v>
      </c>
      <c r="E11" s="382">
        <f t="shared" ref="E11:M11" si="2">E15+E18+E19+E20+E21</f>
        <v>45441.000000000007</v>
      </c>
      <c r="F11" s="382">
        <f t="shared" si="2"/>
        <v>0</v>
      </c>
      <c r="G11" s="382">
        <f t="shared" si="2"/>
        <v>0</v>
      </c>
      <c r="H11" s="382">
        <f t="shared" si="2"/>
        <v>180.5</v>
      </c>
      <c r="I11" s="382">
        <f t="shared" si="2"/>
        <v>180.5</v>
      </c>
      <c r="J11" s="382">
        <f t="shared" si="2"/>
        <v>45005.899999999994</v>
      </c>
      <c r="K11" s="382">
        <f t="shared" si="2"/>
        <v>45260.500000000007</v>
      </c>
      <c r="L11" s="382">
        <f t="shared" si="2"/>
        <v>0</v>
      </c>
      <c r="M11" s="382">
        <f t="shared" si="2"/>
        <v>0</v>
      </c>
      <c r="N11" s="382">
        <f>E11/D11*100</f>
        <v>100.56344386806653</v>
      </c>
      <c r="O11" s="37" t="s">
        <v>80</v>
      </c>
      <c r="P11" s="48" t="s">
        <v>81</v>
      </c>
      <c r="Q11" s="32">
        <v>8.7999999999999995E-2</v>
      </c>
      <c r="R11" s="33">
        <v>1</v>
      </c>
    </row>
    <row r="12" spans="1:18" ht="78.75">
      <c r="A12" s="548"/>
      <c r="B12" s="549"/>
      <c r="C12" s="550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49" t="s">
        <v>82</v>
      </c>
      <c r="P12" s="48" t="s">
        <v>83</v>
      </c>
      <c r="Q12" s="104">
        <v>0</v>
      </c>
      <c r="R12" s="34">
        <v>1</v>
      </c>
    </row>
    <row r="13" spans="1:18" ht="123.75">
      <c r="A13" s="548"/>
      <c r="B13" s="520"/>
      <c r="C13" s="551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9" t="s">
        <v>84</v>
      </c>
      <c r="P13" s="35" t="s">
        <v>85</v>
      </c>
      <c r="Q13" s="78">
        <v>4.4999999999999999E-4</v>
      </c>
      <c r="R13" s="34">
        <v>1</v>
      </c>
    </row>
    <row r="14" spans="1:18">
      <c r="A14" s="457" t="s">
        <v>86</v>
      </c>
      <c r="B14" s="458"/>
      <c r="C14" s="459"/>
      <c r="D14" s="36"/>
      <c r="E14" s="115"/>
      <c r="F14" s="36"/>
      <c r="G14" s="115"/>
      <c r="H14" s="36"/>
      <c r="I14" s="115"/>
      <c r="J14" s="36"/>
      <c r="K14" s="115"/>
      <c r="L14" s="36"/>
      <c r="M14" s="115"/>
      <c r="N14" s="116"/>
      <c r="O14" s="297"/>
      <c r="P14" s="95"/>
      <c r="Q14" s="95"/>
      <c r="R14" s="95"/>
    </row>
    <row r="15" spans="1:18" ht="213.75">
      <c r="A15" s="403" t="s">
        <v>87</v>
      </c>
      <c r="B15" s="371" t="s">
        <v>88</v>
      </c>
      <c r="C15" s="371"/>
      <c r="D15" s="526">
        <f>F15+H15+J15+L15</f>
        <v>1.3</v>
      </c>
      <c r="E15" s="526">
        <f>G15+I15+K15+M15</f>
        <v>1.2</v>
      </c>
      <c r="F15" s="371">
        <v>0</v>
      </c>
      <c r="G15" s="371">
        <v>0</v>
      </c>
      <c r="H15" s="371">
        <v>0</v>
      </c>
      <c r="I15" s="371">
        <v>0</v>
      </c>
      <c r="J15" s="526">
        <v>1.3</v>
      </c>
      <c r="K15" s="526">
        <v>1.2</v>
      </c>
      <c r="L15" s="526">
        <v>0</v>
      </c>
      <c r="M15" s="526">
        <v>0</v>
      </c>
      <c r="N15" s="529">
        <f>E15/D15*100</f>
        <v>92.307692307692307</v>
      </c>
      <c r="O15" s="295" t="s">
        <v>80</v>
      </c>
      <c r="P15" s="35" t="s">
        <v>81</v>
      </c>
      <c r="Q15" s="38">
        <v>8.7999999999999995E-2</v>
      </c>
      <c r="R15" s="39">
        <v>1</v>
      </c>
    </row>
    <row r="16" spans="1:18" ht="78.75">
      <c r="A16" s="403"/>
      <c r="B16" s="375"/>
      <c r="C16" s="391"/>
      <c r="D16" s="527"/>
      <c r="E16" s="527"/>
      <c r="F16" s="375"/>
      <c r="G16" s="375"/>
      <c r="H16" s="375"/>
      <c r="I16" s="375"/>
      <c r="J16" s="527"/>
      <c r="K16" s="527"/>
      <c r="L16" s="527"/>
      <c r="M16" s="527"/>
      <c r="N16" s="530"/>
      <c r="O16" s="295" t="s">
        <v>82</v>
      </c>
      <c r="P16" s="35" t="s">
        <v>83</v>
      </c>
      <c r="Q16" s="38">
        <v>0</v>
      </c>
      <c r="R16" s="39">
        <v>1</v>
      </c>
    </row>
    <row r="17" spans="1:18" ht="123.75">
      <c r="A17" s="403"/>
      <c r="B17" s="372"/>
      <c r="C17" s="499"/>
      <c r="D17" s="528"/>
      <c r="E17" s="528"/>
      <c r="F17" s="372"/>
      <c r="G17" s="372"/>
      <c r="H17" s="372"/>
      <c r="I17" s="372"/>
      <c r="J17" s="528"/>
      <c r="K17" s="528"/>
      <c r="L17" s="528"/>
      <c r="M17" s="528"/>
      <c r="N17" s="531"/>
      <c r="O17" s="49" t="s">
        <v>84</v>
      </c>
      <c r="P17" s="40" t="s">
        <v>85</v>
      </c>
      <c r="Q17" s="299">
        <v>4.4999999999999999E-4</v>
      </c>
      <c r="R17" s="39">
        <v>1</v>
      </c>
    </row>
    <row r="18" spans="1:18" ht="135">
      <c r="A18" s="41" t="s">
        <v>89</v>
      </c>
      <c r="B18" s="137" t="s">
        <v>90</v>
      </c>
      <c r="C18" s="42"/>
      <c r="D18" s="43">
        <f t="shared" ref="D18:E21" si="3">F18+H18+J18+L18</f>
        <v>14654</v>
      </c>
      <c r="E18" s="43">
        <f t="shared" si="3"/>
        <v>14654</v>
      </c>
      <c r="F18" s="41">
        <v>0</v>
      </c>
      <c r="G18" s="41">
        <v>0</v>
      </c>
      <c r="H18" s="41">
        <v>0</v>
      </c>
      <c r="I18" s="41">
        <v>0</v>
      </c>
      <c r="J18" s="43">
        <v>14654</v>
      </c>
      <c r="K18" s="43">
        <v>14654</v>
      </c>
      <c r="L18" s="44">
        <v>0</v>
      </c>
      <c r="M18" s="44">
        <v>0</v>
      </c>
      <c r="N18" s="294">
        <f>E18/D18*100</f>
        <v>100</v>
      </c>
      <c r="O18" s="49" t="s">
        <v>91</v>
      </c>
      <c r="P18" s="139" t="s">
        <v>92</v>
      </c>
      <c r="Q18" s="140" t="s">
        <v>344</v>
      </c>
      <c r="R18" s="300">
        <v>100</v>
      </c>
    </row>
    <row r="19" spans="1:18" ht="112.5">
      <c r="A19" s="41" t="s">
        <v>93</v>
      </c>
      <c r="B19" s="137" t="s">
        <v>94</v>
      </c>
      <c r="C19" s="42" t="s">
        <v>79</v>
      </c>
      <c r="D19" s="43">
        <f t="shared" si="3"/>
        <v>22916.400000000001</v>
      </c>
      <c r="E19" s="43">
        <f t="shared" si="3"/>
        <v>23216.400000000001</v>
      </c>
      <c r="F19" s="41">
        <v>0</v>
      </c>
      <c r="G19" s="41">
        <v>0</v>
      </c>
      <c r="H19" s="41">
        <v>0</v>
      </c>
      <c r="I19" s="41">
        <v>0</v>
      </c>
      <c r="J19" s="47">
        <v>22916.400000000001</v>
      </c>
      <c r="K19" s="47">
        <v>23216.400000000001</v>
      </c>
      <c r="L19" s="41">
        <v>0</v>
      </c>
      <c r="M19" s="41">
        <v>0</v>
      </c>
      <c r="N19" s="294">
        <f>E19/D19*100</f>
        <v>101.30910614232602</v>
      </c>
      <c r="O19" s="49" t="s">
        <v>95</v>
      </c>
      <c r="P19" s="48" t="s">
        <v>96</v>
      </c>
      <c r="Q19" s="76">
        <v>0.02</v>
      </c>
      <c r="R19" s="77">
        <v>100</v>
      </c>
    </row>
    <row r="20" spans="1:18" ht="66.75">
      <c r="A20" s="41" t="s">
        <v>97</v>
      </c>
      <c r="B20" s="137" t="s">
        <v>98</v>
      </c>
      <c r="C20" s="42"/>
      <c r="D20" s="43">
        <f t="shared" si="3"/>
        <v>7434.2</v>
      </c>
      <c r="E20" s="43">
        <f t="shared" si="3"/>
        <v>7388.9</v>
      </c>
      <c r="F20" s="41">
        <v>0</v>
      </c>
      <c r="G20" s="41">
        <v>0</v>
      </c>
      <c r="H20" s="41">
        <v>0</v>
      </c>
      <c r="I20" s="41">
        <v>0</v>
      </c>
      <c r="J20" s="47">
        <v>7434.2</v>
      </c>
      <c r="K20" s="47">
        <v>7388.9</v>
      </c>
      <c r="L20" s="41">
        <v>0</v>
      </c>
      <c r="M20" s="41">
        <v>0</v>
      </c>
      <c r="N20" s="96">
        <f>E20/D20*100</f>
        <v>99.390654004465844</v>
      </c>
      <c r="O20" s="111"/>
      <c r="P20" s="82"/>
      <c r="Q20" s="82"/>
      <c r="R20" s="82"/>
    </row>
    <row r="21" spans="1:18" ht="135">
      <c r="A21" s="371" t="s">
        <v>99</v>
      </c>
      <c r="B21" s="487" t="s">
        <v>100</v>
      </c>
      <c r="C21" s="371" t="s">
        <v>79</v>
      </c>
      <c r="D21" s="414">
        <f t="shared" si="3"/>
        <v>180.5</v>
      </c>
      <c r="E21" s="414">
        <f t="shared" si="3"/>
        <v>180.5</v>
      </c>
      <c r="F21" s="414">
        <v>0</v>
      </c>
      <c r="G21" s="414">
        <v>0</v>
      </c>
      <c r="H21" s="414">
        <v>180.5</v>
      </c>
      <c r="I21" s="414">
        <v>180.5</v>
      </c>
      <c r="J21" s="414">
        <v>0</v>
      </c>
      <c r="K21" s="414">
        <v>0</v>
      </c>
      <c r="L21" s="414">
        <v>0</v>
      </c>
      <c r="M21" s="349">
        <v>0</v>
      </c>
      <c r="N21" s="525">
        <f>E21/D21*100</f>
        <v>100</v>
      </c>
      <c r="O21" s="37" t="s">
        <v>91</v>
      </c>
      <c r="P21" s="141" t="s">
        <v>92</v>
      </c>
      <c r="Q21" s="141" t="s">
        <v>345</v>
      </c>
      <c r="R21" s="48">
        <v>100</v>
      </c>
    </row>
    <row r="22" spans="1:18" ht="56.25">
      <c r="A22" s="375"/>
      <c r="B22" s="421"/>
      <c r="C22" s="375"/>
      <c r="D22" s="425"/>
      <c r="E22" s="425"/>
      <c r="F22" s="425"/>
      <c r="G22" s="425"/>
      <c r="H22" s="425"/>
      <c r="I22" s="425"/>
      <c r="J22" s="425"/>
      <c r="K22" s="425"/>
      <c r="L22" s="425"/>
      <c r="M22" s="435"/>
      <c r="N22" s="435"/>
      <c r="O22" s="49" t="s">
        <v>101</v>
      </c>
      <c r="P22" s="48" t="s">
        <v>102</v>
      </c>
      <c r="Q22" s="48" t="s">
        <v>346</v>
      </c>
      <c r="R22" s="48">
        <v>100</v>
      </c>
    </row>
    <row r="23" spans="1:18" ht="173.25">
      <c r="A23" s="375"/>
      <c r="B23" s="421"/>
      <c r="C23" s="375"/>
      <c r="D23" s="425"/>
      <c r="E23" s="425"/>
      <c r="F23" s="425"/>
      <c r="G23" s="425"/>
      <c r="H23" s="425"/>
      <c r="I23" s="425"/>
      <c r="J23" s="425"/>
      <c r="K23" s="425"/>
      <c r="L23" s="425"/>
      <c r="M23" s="435"/>
      <c r="N23" s="435"/>
      <c r="O23" s="49" t="s">
        <v>103</v>
      </c>
      <c r="P23" s="139" t="s">
        <v>104</v>
      </c>
      <c r="Q23" s="301" t="s">
        <v>347</v>
      </c>
      <c r="R23" s="48">
        <v>100</v>
      </c>
    </row>
    <row r="24" spans="1:18" ht="157.5" customHeight="1">
      <c r="A24" s="375"/>
      <c r="B24" s="421"/>
      <c r="C24" s="375"/>
      <c r="D24" s="425"/>
      <c r="E24" s="425"/>
      <c r="F24" s="425"/>
      <c r="G24" s="425"/>
      <c r="H24" s="425"/>
      <c r="I24" s="425"/>
      <c r="J24" s="425"/>
      <c r="K24" s="425"/>
      <c r="L24" s="425"/>
      <c r="M24" s="435"/>
      <c r="N24" s="435"/>
      <c r="O24" s="142" t="s">
        <v>105</v>
      </c>
      <c r="P24" s="139" t="s">
        <v>104</v>
      </c>
      <c r="Q24" s="139" t="s">
        <v>104</v>
      </c>
      <c r="R24" s="48">
        <v>100</v>
      </c>
    </row>
    <row r="25" spans="1:18" ht="151.5" customHeight="1">
      <c r="A25" s="375"/>
      <c r="B25" s="421"/>
      <c r="C25" s="375"/>
      <c r="D25" s="425"/>
      <c r="E25" s="425"/>
      <c r="F25" s="425"/>
      <c r="G25" s="425"/>
      <c r="H25" s="425"/>
      <c r="I25" s="425"/>
      <c r="J25" s="425"/>
      <c r="K25" s="425"/>
      <c r="L25" s="425"/>
      <c r="M25" s="435"/>
      <c r="N25" s="435"/>
      <c r="O25" s="142" t="s">
        <v>106</v>
      </c>
      <c r="P25" s="139" t="s">
        <v>107</v>
      </c>
      <c r="Q25" s="302" t="s">
        <v>348</v>
      </c>
      <c r="R25" s="48">
        <v>100</v>
      </c>
    </row>
    <row r="26" spans="1:18" ht="123.75">
      <c r="A26" s="375"/>
      <c r="B26" s="421"/>
      <c r="C26" s="375"/>
      <c r="D26" s="425"/>
      <c r="E26" s="425"/>
      <c r="F26" s="425"/>
      <c r="G26" s="425"/>
      <c r="H26" s="425"/>
      <c r="I26" s="425"/>
      <c r="J26" s="425"/>
      <c r="K26" s="425"/>
      <c r="L26" s="425"/>
      <c r="M26" s="435"/>
      <c r="N26" s="435"/>
      <c r="O26" s="142" t="s">
        <v>108</v>
      </c>
      <c r="P26" s="50" t="s">
        <v>102</v>
      </c>
      <c r="Q26" s="302" t="s">
        <v>349</v>
      </c>
      <c r="R26" s="48">
        <v>100</v>
      </c>
    </row>
    <row r="27" spans="1:18" ht="191.25">
      <c r="A27" s="375"/>
      <c r="B27" s="421"/>
      <c r="C27" s="375"/>
      <c r="D27" s="425"/>
      <c r="E27" s="425"/>
      <c r="F27" s="425"/>
      <c r="G27" s="425"/>
      <c r="H27" s="425"/>
      <c r="I27" s="425"/>
      <c r="J27" s="425"/>
      <c r="K27" s="425"/>
      <c r="L27" s="425"/>
      <c r="M27" s="435"/>
      <c r="N27" s="435"/>
      <c r="O27" s="143" t="s">
        <v>109</v>
      </c>
      <c r="P27" s="139" t="s">
        <v>92</v>
      </c>
      <c r="Q27" s="139" t="s">
        <v>92</v>
      </c>
      <c r="R27" s="48">
        <v>100</v>
      </c>
    </row>
    <row r="28" spans="1:18" ht="56.25">
      <c r="A28" s="372"/>
      <c r="B28" s="422"/>
      <c r="C28" s="372"/>
      <c r="D28" s="426"/>
      <c r="E28" s="426"/>
      <c r="F28" s="426"/>
      <c r="G28" s="426"/>
      <c r="H28" s="426"/>
      <c r="I28" s="426"/>
      <c r="J28" s="426"/>
      <c r="K28" s="426"/>
      <c r="L28" s="426"/>
      <c r="M28" s="435"/>
      <c r="N28" s="435"/>
      <c r="O28" s="144" t="s">
        <v>110</v>
      </c>
      <c r="P28" s="51" t="s">
        <v>350</v>
      </c>
      <c r="Q28" s="34">
        <v>0.8</v>
      </c>
      <c r="R28" s="48">
        <v>100</v>
      </c>
    </row>
    <row r="29" spans="1:18" ht="45">
      <c r="A29" s="371" t="s">
        <v>111</v>
      </c>
      <c r="B29" s="521" t="s">
        <v>112</v>
      </c>
      <c r="C29" s="373"/>
      <c r="D29" s="382">
        <f>F29+H29+J29+L29</f>
        <v>61477.4</v>
      </c>
      <c r="E29" s="382">
        <f>G29+I29+K29+M29</f>
        <v>59710.200000000004</v>
      </c>
      <c r="F29" s="382">
        <v>0</v>
      </c>
      <c r="G29" s="382">
        <v>0</v>
      </c>
      <c r="H29" s="382">
        <v>12651</v>
      </c>
      <c r="I29" s="382">
        <v>12649.4</v>
      </c>
      <c r="J29" s="382">
        <v>48826.400000000001</v>
      </c>
      <c r="K29" s="382">
        <v>47060.800000000003</v>
      </c>
      <c r="L29" s="382">
        <v>0</v>
      </c>
      <c r="M29" s="382">
        <v>0</v>
      </c>
      <c r="N29" s="383">
        <f>E29/D29*100</f>
        <v>97.125447725505637</v>
      </c>
      <c r="O29" s="49" t="s">
        <v>113</v>
      </c>
      <c r="P29" s="46">
        <v>70</v>
      </c>
      <c r="Q29" s="48">
        <v>72</v>
      </c>
      <c r="R29" s="59">
        <f t="shared" ref="R29:R36" si="4">Q29/P29*100</f>
        <v>102.85714285714285</v>
      </c>
    </row>
    <row r="30" spans="1:18" ht="22.5">
      <c r="A30" s="375"/>
      <c r="B30" s="522"/>
      <c r="C30" s="524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49" t="s">
        <v>114</v>
      </c>
      <c r="P30" s="46">
        <v>300</v>
      </c>
      <c r="Q30" s="48">
        <v>300</v>
      </c>
      <c r="R30" s="214">
        <v>100</v>
      </c>
    </row>
    <row r="31" spans="1:18" ht="33.75">
      <c r="A31" s="375"/>
      <c r="B31" s="522"/>
      <c r="C31" s="524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49" t="s">
        <v>215</v>
      </c>
      <c r="P31" s="46">
        <v>0</v>
      </c>
      <c r="Q31" s="48">
        <v>0</v>
      </c>
      <c r="R31" s="52" t="e">
        <f>Q31/P31*100</f>
        <v>#DIV/0!</v>
      </c>
    </row>
    <row r="32" spans="1:18" ht="33.75">
      <c r="A32" s="375"/>
      <c r="B32" s="522"/>
      <c r="C32" s="524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49" t="s">
        <v>214</v>
      </c>
      <c r="P32" s="46">
        <v>12</v>
      </c>
      <c r="Q32" s="48">
        <v>18</v>
      </c>
      <c r="R32" s="52">
        <f t="shared" si="4"/>
        <v>150</v>
      </c>
    </row>
    <row r="33" spans="1:18" ht="22.5">
      <c r="A33" s="375"/>
      <c r="B33" s="522"/>
      <c r="C33" s="524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49" t="s">
        <v>115</v>
      </c>
      <c r="P33" s="46">
        <v>980</v>
      </c>
      <c r="Q33" s="48">
        <v>1024</v>
      </c>
      <c r="R33" s="59">
        <v>105</v>
      </c>
    </row>
    <row r="34" spans="1:18" ht="45">
      <c r="A34" s="372"/>
      <c r="B34" s="523"/>
      <c r="C34" s="408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49" t="s">
        <v>116</v>
      </c>
      <c r="P34" s="46">
        <v>95</v>
      </c>
      <c r="Q34" s="48">
        <v>100</v>
      </c>
      <c r="R34" s="59">
        <f t="shared" si="4"/>
        <v>105.26315789473684</v>
      </c>
    </row>
    <row r="35" spans="1:18" ht="99.75" customHeight="1">
      <c r="A35" s="267" t="s">
        <v>117</v>
      </c>
      <c r="B35" s="138" t="s">
        <v>118</v>
      </c>
      <c r="C35" s="262"/>
      <c r="D35" s="54">
        <f t="shared" ref="D35:E36" si="5">F35+H35+J35+L35</f>
        <v>313</v>
      </c>
      <c r="E35" s="54">
        <f t="shared" si="5"/>
        <v>319.2</v>
      </c>
      <c r="F35" s="54">
        <v>0</v>
      </c>
      <c r="G35" s="54">
        <v>0</v>
      </c>
      <c r="H35" s="54">
        <v>0</v>
      </c>
      <c r="I35" s="54">
        <v>0</v>
      </c>
      <c r="J35" s="54">
        <v>313</v>
      </c>
      <c r="K35" s="54">
        <v>319.2</v>
      </c>
      <c r="L35" s="54">
        <v>0</v>
      </c>
      <c r="M35" s="54">
        <v>0</v>
      </c>
      <c r="N35" s="54">
        <f>E35/D35*100</f>
        <v>101.98083067092651</v>
      </c>
      <c r="O35" s="49" t="s">
        <v>216</v>
      </c>
      <c r="P35" s="48">
        <v>40730</v>
      </c>
      <c r="Q35" s="48">
        <v>55339</v>
      </c>
      <c r="R35" s="59">
        <f t="shared" si="4"/>
        <v>135.86791063098454</v>
      </c>
    </row>
    <row r="36" spans="1:18" ht="135">
      <c r="A36" s="372" t="s">
        <v>119</v>
      </c>
      <c r="B36" s="519" t="s">
        <v>120</v>
      </c>
      <c r="C36" s="419"/>
      <c r="D36" s="383">
        <f t="shared" si="5"/>
        <v>11863.6</v>
      </c>
      <c r="E36" s="383">
        <f t="shared" si="5"/>
        <v>11619.5</v>
      </c>
      <c r="F36" s="383">
        <v>0</v>
      </c>
      <c r="G36" s="383">
        <v>0</v>
      </c>
      <c r="H36" s="383">
        <v>216</v>
      </c>
      <c r="I36" s="383">
        <v>23</v>
      </c>
      <c r="J36" s="383">
        <v>11647.6</v>
      </c>
      <c r="K36" s="383">
        <v>11596.5</v>
      </c>
      <c r="L36" s="383">
        <v>0</v>
      </c>
      <c r="M36" s="383">
        <v>0</v>
      </c>
      <c r="N36" s="383">
        <f>E36/D36*100</f>
        <v>97.942445800600154</v>
      </c>
      <c r="O36" s="335" t="s">
        <v>121</v>
      </c>
      <c r="P36" s="50">
        <v>100</v>
      </c>
      <c r="Q36" s="318">
        <v>100</v>
      </c>
      <c r="R36" s="52">
        <f t="shared" si="4"/>
        <v>100</v>
      </c>
    </row>
    <row r="37" spans="1:18" ht="90.75">
      <c r="A37" s="518"/>
      <c r="B37" s="520"/>
      <c r="C37" s="503"/>
      <c r="D37" s="515"/>
      <c r="E37" s="515"/>
      <c r="F37" s="399"/>
      <c r="G37" s="399"/>
      <c r="H37" s="399"/>
      <c r="I37" s="399"/>
      <c r="J37" s="515"/>
      <c r="K37" s="515"/>
      <c r="L37" s="515"/>
      <c r="M37" s="515"/>
      <c r="N37" s="515"/>
      <c r="O37" s="305" t="s">
        <v>351</v>
      </c>
      <c r="P37" s="316" t="s">
        <v>352</v>
      </c>
      <c r="Q37" s="316" t="s">
        <v>352</v>
      </c>
      <c r="R37" s="336">
        <v>100</v>
      </c>
    </row>
    <row r="38" spans="1:18" ht="110.25" customHeight="1">
      <c r="A38" s="41" t="s">
        <v>122</v>
      </c>
      <c r="B38" s="138" t="s">
        <v>123</v>
      </c>
      <c r="C38" s="57"/>
      <c r="D38" s="54">
        <f>F38+H38+J38+L38</f>
        <v>2197.3000000000002</v>
      </c>
      <c r="E38" s="54">
        <f>G38+I38+K38+M38</f>
        <v>2197.3000000000002</v>
      </c>
      <c r="F38" s="54">
        <f>F40+F41+F42+F43</f>
        <v>0</v>
      </c>
      <c r="G38" s="54">
        <f t="shared" ref="G38:M38" si="6">G40+G41+G42+G43</f>
        <v>0</v>
      </c>
      <c r="H38" s="54">
        <f t="shared" si="6"/>
        <v>100</v>
      </c>
      <c r="I38" s="54">
        <f t="shared" si="6"/>
        <v>100</v>
      </c>
      <c r="J38" s="54">
        <f>J40+J41+J42+J43</f>
        <v>2097.3000000000002</v>
      </c>
      <c r="K38" s="54">
        <f t="shared" si="6"/>
        <v>2097.3000000000002</v>
      </c>
      <c r="L38" s="54">
        <f t="shared" si="6"/>
        <v>0</v>
      </c>
      <c r="M38" s="54">
        <f t="shared" si="6"/>
        <v>0</v>
      </c>
      <c r="N38" s="54">
        <f>E38/D38*100</f>
        <v>100</v>
      </c>
      <c r="O38" s="295"/>
      <c r="P38" s="51"/>
      <c r="Q38" s="51"/>
      <c r="R38" s="51"/>
    </row>
    <row r="39" spans="1:18">
      <c r="A39" s="479" t="s">
        <v>86</v>
      </c>
      <c r="B39" s="479"/>
      <c r="C39" s="479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80"/>
      <c r="Q39" s="80"/>
      <c r="R39" s="80"/>
    </row>
    <row r="40" spans="1:18" ht="78">
      <c r="A40" s="45" t="s">
        <v>124</v>
      </c>
      <c r="B40" s="49" t="s">
        <v>125</v>
      </c>
      <c r="C40" s="41"/>
      <c r="D40" s="58">
        <f>F40+H40+J40+L40</f>
        <v>100</v>
      </c>
      <c r="E40" s="58">
        <f>SUM(G40+I40+K40+M40)</f>
        <v>100</v>
      </c>
      <c r="F40" s="58">
        <v>0</v>
      </c>
      <c r="G40" s="58">
        <v>0</v>
      </c>
      <c r="H40" s="58">
        <v>100</v>
      </c>
      <c r="I40" s="58">
        <v>100</v>
      </c>
      <c r="J40" s="58">
        <v>0</v>
      </c>
      <c r="K40" s="58">
        <v>0</v>
      </c>
      <c r="L40" s="58">
        <v>0</v>
      </c>
      <c r="M40" s="58">
        <v>0</v>
      </c>
      <c r="N40" s="58">
        <f>E40/D40*100</f>
        <v>100</v>
      </c>
      <c r="O40" s="145"/>
      <c r="P40" s="303"/>
      <c r="Q40" s="304"/>
      <c r="R40" s="304"/>
    </row>
    <row r="41" spans="1:18" ht="190.5">
      <c r="A41" s="41" t="s">
        <v>126</v>
      </c>
      <c r="B41" s="137" t="s">
        <v>127</v>
      </c>
      <c r="C41" s="42"/>
      <c r="D41" s="58">
        <f>F41+H41+J41+L41</f>
        <v>2026.8</v>
      </c>
      <c r="E41" s="58">
        <f>G41+I41+K41+M41</f>
        <v>2026.8</v>
      </c>
      <c r="F41" s="58">
        <v>0</v>
      </c>
      <c r="G41" s="58">
        <v>0</v>
      </c>
      <c r="H41" s="58">
        <v>0</v>
      </c>
      <c r="I41" s="58">
        <v>0</v>
      </c>
      <c r="J41" s="296">
        <v>2026.8</v>
      </c>
      <c r="K41" s="58">
        <v>2026.8</v>
      </c>
      <c r="L41" s="58">
        <v>0</v>
      </c>
      <c r="M41" s="58">
        <v>0</v>
      </c>
      <c r="N41" s="58">
        <f>E41/D41*100</f>
        <v>100</v>
      </c>
      <c r="O41" s="159" t="s">
        <v>353</v>
      </c>
      <c r="P41" s="48" t="s">
        <v>354</v>
      </c>
      <c r="Q41" s="52">
        <v>20</v>
      </c>
      <c r="R41" s="52">
        <v>100</v>
      </c>
    </row>
    <row r="42" spans="1:18" ht="145.5">
      <c r="A42" s="41" t="s">
        <v>128</v>
      </c>
      <c r="B42" s="266" t="s">
        <v>297</v>
      </c>
      <c r="C42" s="42"/>
      <c r="D42" s="58">
        <f>F42+H42+J42+L42</f>
        <v>0</v>
      </c>
      <c r="E42" s="58">
        <f>G42+I42+K42+M42</f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 t="e">
        <f>E42/D42*100</f>
        <v>#DIV/0!</v>
      </c>
      <c r="O42" s="49" t="s">
        <v>129</v>
      </c>
      <c r="P42" s="48">
        <v>9</v>
      </c>
      <c r="Q42" s="48">
        <v>9</v>
      </c>
      <c r="R42" s="52">
        <f t="shared" ref="R42" si="7">Q42/P42*100</f>
        <v>100</v>
      </c>
    </row>
    <row r="43" spans="1:18" ht="22.5">
      <c r="A43" s="41" t="s">
        <v>130</v>
      </c>
      <c r="B43" s="265" t="s">
        <v>298</v>
      </c>
      <c r="C43" s="42"/>
      <c r="D43" s="58">
        <f>F43+H43+J43+L43</f>
        <v>70.5</v>
      </c>
      <c r="E43" s="58">
        <f>G43+I43+K43+M43</f>
        <v>70.5</v>
      </c>
      <c r="F43" s="58">
        <v>0</v>
      </c>
      <c r="G43" s="58">
        <v>0</v>
      </c>
      <c r="H43" s="58">
        <v>0</v>
      </c>
      <c r="I43" s="58">
        <v>0</v>
      </c>
      <c r="J43" s="60">
        <v>70.5</v>
      </c>
      <c r="K43" s="60">
        <v>70.5</v>
      </c>
      <c r="L43" s="58">
        <v>0</v>
      </c>
      <c r="M43" s="58">
        <v>0</v>
      </c>
      <c r="N43" s="268">
        <f>E43/D43*100</f>
        <v>100</v>
      </c>
      <c r="O43" s="49"/>
      <c r="P43" s="48"/>
      <c r="Q43" s="48"/>
      <c r="R43" s="52"/>
    </row>
    <row r="44" spans="1:18">
      <c r="A44" s="479" t="s">
        <v>86</v>
      </c>
      <c r="B44" s="479"/>
      <c r="C44" s="479"/>
      <c r="D44" s="63"/>
      <c r="E44" s="63"/>
      <c r="F44" s="64"/>
      <c r="G44" s="64"/>
      <c r="H44" s="64"/>
      <c r="I44" s="64"/>
      <c r="J44" s="64"/>
      <c r="K44" s="64"/>
      <c r="L44" s="64"/>
      <c r="M44" s="64"/>
      <c r="N44" s="36"/>
      <c r="O44" s="36"/>
      <c r="P44" s="31"/>
      <c r="Q44" s="31"/>
      <c r="R44" s="95"/>
    </row>
    <row r="45" spans="1:18" ht="56.25">
      <c r="A45" s="516" t="s">
        <v>131</v>
      </c>
      <c r="B45" s="516" t="s">
        <v>132</v>
      </c>
      <c r="C45" s="517" t="s">
        <v>364</v>
      </c>
      <c r="D45" s="473">
        <f t="shared" ref="D45:M45" si="8">D52+D70</f>
        <v>124014</v>
      </c>
      <c r="E45" s="473">
        <f t="shared" si="8"/>
        <v>123607</v>
      </c>
      <c r="F45" s="473">
        <f t="shared" si="8"/>
        <v>4711</v>
      </c>
      <c r="G45" s="473">
        <f t="shared" si="8"/>
        <v>4711</v>
      </c>
      <c r="H45" s="473">
        <f t="shared" si="8"/>
        <v>26278</v>
      </c>
      <c r="I45" s="473">
        <f t="shared" si="8"/>
        <v>26278</v>
      </c>
      <c r="J45" s="473">
        <f t="shared" si="8"/>
        <v>93025</v>
      </c>
      <c r="K45" s="473">
        <f t="shared" si="8"/>
        <v>92618</v>
      </c>
      <c r="L45" s="505">
        <f t="shared" si="8"/>
        <v>0</v>
      </c>
      <c r="M45" s="505">
        <f t="shared" si="8"/>
        <v>0</v>
      </c>
      <c r="N45" s="508">
        <f>E45/D45*100</f>
        <v>99.671811247117262</v>
      </c>
      <c r="O45" s="156" t="s">
        <v>133</v>
      </c>
      <c r="P45" s="66" t="s">
        <v>217</v>
      </c>
      <c r="Q45" s="66" t="s">
        <v>341</v>
      </c>
      <c r="R45" s="66">
        <v>1.05</v>
      </c>
    </row>
    <row r="46" spans="1:18" ht="67.5">
      <c r="A46" s="461"/>
      <c r="B46" s="461"/>
      <c r="C46" s="461"/>
      <c r="D46" s="453"/>
      <c r="E46" s="453"/>
      <c r="F46" s="453"/>
      <c r="G46" s="453"/>
      <c r="H46" s="453"/>
      <c r="I46" s="453"/>
      <c r="J46" s="453"/>
      <c r="K46" s="453"/>
      <c r="L46" s="506"/>
      <c r="M46" s="506"/>
      <c r="N46" s="509"/>
      <c r="O46" s="157" t="s">
        <v>134</v>
      </c>
      <c r="P46" s="66" t="s">
        <v>342</v>
      </c>
      <c r="Q46" s="68" t="s">
        <v>343</v>
      </c>
      <c r="R46" s="66">
        <v>1.47</v>
      </c>
    </row>
    <row r="47" spans="1:18" ht="56.25">
      <c r="A47" s="461"/>
      <c r="B47" s="461"/>
      <c r="C47" s="461"/>
      <c r="D47" s="453"/>
      <c r="E47" s="453"/>
      <c r="F47" s="453"/>
      <c r="G47" s="453"/>
      <c r="H47" s="453"/>
      <c r="I47" s="453"/>
      <c r="J47" s="453"/>
      <c r="K47" s="453"/>
      <c r="L47" s="506"/>
      <c r="M47" s="506"/>
      <c r="N47" s="509"/>
      <c r="O47" s="157" t="s">
        <v>135</v>
      </c>
      <c r="P47" s="69">
        <v>280</v>
      </c>
      <c r="Q47" s="69">
        <v>400</v>
      </c>
      <c r="R47" s="66">
        <v>1.43</v>
      </c>
    </row>
    <row r="48" spans="1:18" ht="33.75">
      <c r="A48" s="461"/>
      <c r="B48" s="461"/>
      <c r="C48" s="461"/>
      <c r="D48" s="453"/>
      <c r="E48" s="453"/>
      <c r="F48" s="453"/>
      <c r="G48" s="453"/>
      <c r="H48" s="453"/>
      <c r="I48" s="453"/>
      <c r="J48" s="453"/>
      <c r="K48" s="453"/>
      <c r="L48" s="506"/>
      <c r="M48" s="506"/>
      <c r="N48" s="509"/>
      <c r="O48" s="157" t="s">
        <v>136</v>
      </c>
      <c r="P48" s="70" t="s">
        <v>137</v>
      </c>
      <c r="Q48" s="70" t="s">
        <v>137</v>
      </c>
      <c r="R48" s="70">
        <v>1</v>
      </c>
    </row>
    <row r="49" spans="1:18" ht="56.25">
      <c r="A49" s="461"/>
      <c r="B49" s="461"/>
      <c r="C49" s="461"/>
      <c r="D49" s="453"/>
      <c r="E49" s="453"/>
      <c r="F49" s="453"/>
      <c r="G49" s="453"/>
      <c r="H49" s="453"/>
      <c r="I49" s="453"/>
      <c r="J49" s="453"/>
      <c r="K49" s="453"/>
      <c r="L49" s="506"/>
      <c r="M49" s="506"/>
      <c r="N49" s="509"/>
      <c r="O49" s="158" t="s">
        <v>138</v>
      </c>
      <c r="P49" s="71">
        <v>549</v>
      </c>
      <c r="Q49" s="71">
        <v>562</v>
      </c>
      <c r="R49" s="70">
        <v>1.02</v>
      </c>
    </row>
    <row r="50" spans="1:18" ht="45">
      <c r="A50" s="461"/>
      <c r="B50" s="461"/>
      <c r="C50" s="461"/>
      <c r="D50" s="464"/>
      <c r="E50" s="464"/>
      <c r="F50" s="464"/>
      <c r="G50" s="464"/>
      <c r="H50" s="464"/>
      <c r="I50" s="464"/>
      <c r="J50" s="464"/>
      <c r="K50" s="464"/>
      <c r="L50" s="507"/>
      <c r="M50" s="507"/>
      <c r="N50" s="464"/>
      <c r="O50" s="158" t="s">
        <v>139</v>
      </c>
      <c r="P50" s="66">
        <v>0.158</v>
      </c>
      <c r="Q50" s="66">
        <v>0.16500000000000001</v>
      </c>
      <c r="R50" s="70">
        <v>1.044</v>
      </c>
    </row>
    <row r="51" spans="1:18">
      <c r="A51" s="388" t="s">
        <v>76</v>
      </c>
      <c r="B51" s="388"/>
      <c r="C51" s="38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84"/>
      <c r="Q51" s="84"/>
      <c r="R51" s="84"/>
    </row>
    <row r="52" spans="1:18">
      <c r="A52" s="510" t="s">
        <v>140</v>
      </c>
      <c r="B52" s="405" t="s">
        <v>141</v>
      </c>
      <c r="C52" s="373"/>
      <c r="D52" s="382">
        <f>D56+D57+D58+D62+D65+D68+D69</f>
        <v>99616</v>
      </c>
      <c r="E52" s="382">
        <f>E56+E57+E58+E62+E65+E68+E69</f>
        <v>99636</v>
      </c>
      <c r="F52" s="382">
        <f>F56+F57+F58+F62+F65+F68+F69</f>
        <v>111</v>
      </c>
      <c r="G52" s="382">
        <f>G56+G57+G58+G62+G65+G68+G69</f>
        <v>111</v>
      </c>
      <c r="H52" s="382">
        <f t="shared" ref="H52:L52" si="9">H56+H57+H58+H62+H65+H68+H69</f>
        <v>25878</v>
      </c>
      <c r="I52" s="382">
        <f t="shared" si="9"/>
        <v>25878</v>
      </c>
      <c r="J52" s="382">
        <f t="shared" si="9"/>
        <v>73627</v>
      </c>
      <c r="K52" s="382">
        <f t="shared" si="9"/>
        <v>73647</v>
      </c>
      <c r="L52" s="382">
        <f t="shared" si="9"/>
        <v>0</v>
      </c>
      <c r="M52" s="448">
        <f>M56+M57+M58+M62+M65+M68+M69</f>
        <v>0</v>
      </c>
      <c r="N52" s="448">
        <f>E52/D52*100</f>
        <v>100.02007709604884</v>
      </c>
      <c r="O52" s="414"/>
      <c r="P52" s="502"/>
      <c r="Q52" s="502"/>
      <c r="R52" s="504"/>
    </row>
    <row r="53" spans="1:18">
      <c r="A53" s="511"/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13"/>
      <c r="O53" s="500"/>
      <c r="P53" s="503"/>
      <c r="Q53" s="503"/>
      <c r="R53" s="503"/>
    </row>
    <row r="54" spans="1:18" ht="71.25" customHeight="1">
      <c r="A54" s="512"/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514"/>
      <c r="O54" s="501"/>
      <c r="P54" s="478"/>
      <c r="Q54" s="478"/>
      <c r="R54" s="478"/>
    </row>
    <row r="55" spans="1:18">
      <c r="A55" s="457" t="s">
        <v>86</v>
      </c>
      <c r="B55" s="458"/>
      <c r="C55" s="459"/>
      <c r="D55" s="119"/>
      <c r="E55" s="111"/>
      <c r="F55" s="111"/>
      <c r="G55" s="111"/>
      <c r="H55" s="111"/>
      <c r="I55" s="111"/>
      <c r="J55" s="111"/>
      <c r="K55" s="111"/>
      <c r="L55" s="111"/>
      <c r="M55" s="111"/>
      <c r="N55" s="45"/>
      <c r="O55" s="45"/>
      <c r="P55" s="51"/>
      <c r="Q55" s="51"/>
      <c r="R55" s="51"/>
    </row>
    <row r="56" spans="1:18" ht="57.75" customHeight="1">
      <c r="A56" s="373" t="s">
        <v>142</v>
      </c>
      <c r="B56" s="561" t="s">
        <v>299</v>
      </c>
      <c r="C56" s="373"/>
      <c r="D56" s="382">
        <f t="shared" ref="D56" si="10">F56+H56+J56+L56</f>
        <v>54514</v>
      </c>
      <c r="E56" s="382">
        <f t="shared" ref="E56" si="11">G56+I56+K56+M56</f>
        <v>54487</v>
      </c>
      <c r="F56" s="379">
        <v>0</v>
      </c>
      <c r="G56" s="379">
        <v>0</v>
      </c>
      <c r="H56" s="379">
        <v>0</v>
      </c>
      <c r="I56" s="379">
        <v>0</v>
      </c>
      <c r="J56" s="379">
        <v>54514</v>
      </c>
      <c r="K56" s="379">
        <v>54487</v>
      </c>
      <c r="L56" s="379">
        <v>0</v>
      </c>
      <c r="M56" s="379">
        <v>0</v>
      </c>
      <c r="N56" s="488">
        <f>E56/D56*100</f>
        <v>99.950471438529547</v>
      </c>
      <c r="O56" s="154" t="s">
        <v>133</v>
      </c>
      <c r="P56" s="74">
        <v>3219.44</v>
      </c>
      <c r="Q56" s="74">
        <v>3373.39</v>
      </c>
      <c r="R56" s="59">
        <f>Q56/P56*100</f>
        <v>104.78188753323559</v>
      </c>
    </row>
    <row r="57" spans="1:18" ht="51.75" customHeight="1">
      <c r="A57" s="374"/>
      <c r="B57" s="562"/>
      <c r="C57" s="408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490"/>
      <c r="O57" s="154" t="s">
        <v>145</v>
      </c>
      <c r="P57" s="76">
        <v>0.89</v>
      </c>
      <c r="Q57" s="76">
        <v>0.89</v>
      </c>
      <c r="R57" s="59">
        <f>Q57/P57*100</f>
        <v>100</v>
      </c>
    </row>
    <row r="58" spans="1:18" ht="45">
      <c r="A58" s="493" t="s">
        <v>143</v>
      </c>
      <c r="B58" s="494" t="s">
        <v>300</v>
      </c>
      <c r="C58" s="371"/>
      <c r="D58" s="382">
        <f>F58+H58+J58+L58</f>
        <v>13497</v>
      </c>
      <c r="E58" s="382">
        <f>G58+I58+K58+M58</f>
        <v>13437</v>
      </c>
      <c r="F58" s="379">
        <v>111</v>
      </c>
      <c r="G58" s="379">
        <v>111</v>
      </c>
      <c r="H58" s="379">
        <v>20</v>
      </c>
      <c r="I58" s="379">
        <v>20</v>
      </c>
      <c r="J58" s="379">
        <v>13366</v>
      </c>
      <c r="K58" s="379">
        <v>13306</v>
      </c>
      <c r="L58" s="379">
        <v>0</v>
      </c>
      <c r="M58" s="379">
        <v>0</v>
      </c>
      <c r="N58" s="488">
        <f>E58/D58*100</f>
        <v>99.5554567681707</v>
      </c>
      <c r="O58" s="154" t="s">
        <v>147</v>
      </c>
      <c r="P58" s="78">
        <v>0.12</v>
      </c>
      <c r="Q58" s="78">
        <v>0.13</v>
      </c>
      <c r="R58" s="59">
        <f t="shared" ref="R58:R64" si="12">Q58/P58*100</f>
        <v>108.33333333333334</v>
      </c>
    </row>
    <row r="59" spans="1:18" ht="45">
      <c r="A59" s="493"/>
      <c r="B59" s="495"/>
      <c r="C59" s="391"/>
      <c r="D59" s="383"/>
      <c r="E59" s="383"/>
      <c r="F59" s="380"/>
      <c r="G59" s="380"/>
      <c r="H59" s="380"/>
      <c r="I59" s="380"/>
      <c r="J59" s="380"/>
      <c r="K59" s="380"/>
      <c r="L59" s="380"/>
      <c r="M59" s="380"/>
      <c r="N59" s="489"/>
      <c r="O59" s="154" t="s">
        <v>148</v>
      </c>
      <c r="P59" s="77">
        <v>1950</v>
      </c>
      <c r="Q59" s="77">
        <v>1954</v>
      </c>
      <c r="R59" s="214">
        <f t="shared" si="12"/>
        <v>100.20512820512822</v>
      </c>
    </row>
    <row r="60" spans="1:18" ht="45">
      <c r="A60" s="404"/>
      <c r="B60" s="497"/>
      <c r="C60" s="391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491"/>
      <c r="O60" s="154" t="s">
        <v>260</v>
      </c>
      <c r="P60" s="77">
        <v>17077</v>
      </c>
      <c r="Q60" s="77">
        <v>17152</v>
      </c>
      <c r="R60" s="214">
        <f t="shared" si="12"/>
        <v>100.43918721086843</v>
      </c>
    </row>
    <row r="61" spans="1:18" ht="22.5">
      <c r="A61" s="404"/>
      <c r="B61" s="498"/>
      <c r="C61" s="499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492"/>
      <c r="O61" s="154" t="s">
        <v>261</v>
      </c>
      <c r="P61" s="77">
        <v>176688</v>
      </c>
      <c r="Q61" s="77">
        <v>180888</v>
      </c>
      <c r="R61" s="59">
        <f t="shared" si="12"/>
        <v>102.37707144797609</v>
      </c>
    </row>
    <row r="62" spans="1:18" ht="67.5">
      <c r="A62" s="493" t="s">
        <v>144</v>
      </c>
      <c r="B62" s="494" t="s">
        <v>301</v>
      </c>
      <c r="C62" s="371"/>
      <c r="D62" s="382">
        <f>F62+H62+J62+L62</f>
        <v>4605</v>
      </c>
      <c r="E62" s="382">
        <f>G62+I62+K62+M62</f>
        <v>4712</v>
      </c>
      <c r="F62" s="379">
        <v>0</v>
      </c>
      <c r="G62" s="379">
        <v>0</v>
      </c>
      <c r="H62" s="379">
        <v>0</v>
      </c>
      <c r="I62" s="379">
        <v>0</v>
      </c>
      <c r="J62" s="379">
        <v>4605</v>
      </c>
      <c r="K62" s="379">
        <v>4712</v>
      </c>
      <c r="L62" s="379">
        <v>0</v>
      </c>
      <c r="M62" s="379">
        <v>0</v>
      </c>
      <c r="N62" s="488">
        <f>E62/D62*100</f>
        <v>102.32356134636265</v>
      </c>
      <c r="O62" s="139" t="s">
        <v>218</v>
      </c>
      <c r="P62" s="77">
        <v>4394</v>
      </c>
      <c r="Q62" s="77">
        <v>6475</v>
      </c>
      <c r="R62" s="59">
        <f t="shared" si="12"/>
        <v>147.36003641329086</v>
      </c>
    </row>
    <row r="63" spans="1:18" ht="56.25">
      <c r="A63" s="493"/>
      <c r="B63" s="495"/>
      <c r="C63" s="375"/>
      <c r="D63" s="383"/>
      <c r="E63" s="383"/>
      <c r="F63" s="380"/>
      <c r="G63" s="380"/>
      <c r="H63" s="380"/>
      <c r="I63" s="380"/>
      <c r="J63" s="380"/>
      <c r="K63" s="380"/>
      <c r="L63" s="380"/>
      <c r="M63" s="380"/>
      <c r="N63" s="489"/>
      <c r="O63" s="139" t="s">
        <v>135</v>
      </c>
      <c r="P63" s="77">
        <v>280</v>
      </c>
      <c r="Q63" s="77">
        <v>400</v>
      </c>
      <c r="R63" s="59">
        <f t="shared" si="12"/>
        <v>142.85714285714286</v>
      </c>
    </row>
    <row r="64" spans="1:18" ht="33.75">
      <c r="A64" s="493"/>
      <c r="B64" s="496"/>
      <c r="C64" s="372"/>
      <c r="D64" s="399"/>
      <c r="E64" s="399"/>
      <c r="F64" s="381"/>
      <c r="G64" s="381"/>
      <c r="H64" s="381"/>
      <c r="I64" s="381"/>
      <c r="J64" s="381"/>
      <c r="K64" s="381"/>
      <c r="L64" s="381"/>
      <c r="M64" s="381"/>
      <c r="N64" s="490"/>
      <c r="O64" s="139" t="s">
        <v>136</v>
      </c>
      <c r="P64" s="76">
        <v>0.01</v>
      </c>
      <c r="Q64" s="76">
        <v>0.01</v>
      </c>
      <c r="R64" s="59">
        <f t="shared" si="12"/>
        <v>100</v>
      </c>
    </row>
    <row r="65" spans="1:18" ht="55.5">
      <c r="A65" s="102" t="s">
        <v>146</v>
      </c>
      <c r="B65" s="266" t="s">
        <v>302</v>
      </c>
      <c r="C65" s="264"/>
      <c r="D65" s="62">
        <f t="shared" ref="D65:D67" si="13">F65+H65+J65+L65</f>
        <v>0</v>
      </c>
      <c r="E65" s="62">
        <f t="shared" ref="E65:E67" si="14">G65+I65+K65+M65</f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3" t="e">
        <f t="shared" ref="N65:N67" si="15">E65/D65*100</f>
        <v>#DIV/0!</v>
      </c>
      <c r="O65" s="139"/>
      <c r="P65" s="77"/>
      <c r="Q65" s="77"/>
      <c r="R65" s="59"/>
    </row>
    <row r="66" spans="1:18" ht="73.5" customHeight="1">
      <c r="A66" s="102" t="s">
        <v>149</v>
      </c>
      <c r="B66" s="265" t="s">
        <v>303</v>
      </c>
      <c r="C66" s="264"/>
      <c r="D66" s="62">
        <f t="shared" si="13"/>
        <v>0</v>
      </c>
      <c r="E66" s="62">
        <f t="shared" si="14"/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3" t="e">
        <f t="shared" si="15"/>
        <v>#DIV/0!</v>
      </c>
      <c r="O66" s="139"/>
      <c r="P66" s="77"/>
      <c r="Q66" s="77"/>
      <c r="R66" s="59"/>
    </row>
    <row r="67" spans="1:18" ht="75" customHeight="1">
      <c r="A67" s="102" t="s">
        <v>150</v>
      </c>
      <c r="B67" s="265" t="s">
        <v>304</v>
      </c>
      <c r="C67" s="264"/>
      <c r="D67" s="62">
        <f t="shared" si="13"/>
        <v>0</v>
      </c>
      <c r="E67" s="62">
        <f t="shared" si="14"/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3" t="e">
        <f t="shared" si="15"/>
        <v>#DIV/0!</v>
      </c>
      <c r="O67" s="139"/>
      <c r="P67" s="76"/>
      <c r="Q67" s="76"/>
      <c r="R67" s="59"/>
    </row>
    <row r="68" spans="1:18" ht="45">
      <c r="A68" s="102" t="s">
        <v>151</v>
      </c>
      <c r="B68" s="265" t="s">
        <v>305</v>
      </c>
      <c r="C68" s="135"/>
      <c r="D68" s="62">
        <f>F68+H68+J68+L68</f>
        <v>27000</v>
      </c>
      <c r="E68" s="62">
        <f>G68+I68+K68+M68</f>
        <v>27000</v>
      </c>
      <c r="F68" s="79">
        <v>0</v>
      </c>
      <c r="G68" s="79">
        <v>0</v>
      </c>
      <c r="H68" s="79">
        <v>25858</v>
      </c>
      <c r="I68" s="79">
        <v>25858</v>
      </c>
      <c r="J68" s="79">
        <v>1142</v>
      </c>
      <c r="K68" s="79">
        <v>1142</v>
      </c>
      <c r="L68" s="79">
        <v>0</v>
      </c>
      <c r="M68" s="79">
        <v>0</v>
      </c>
      <c r="N68" s="73">
        <f>E68/D68*100</f>
        <v>100</v>
      </c>
      <c r="O68" s="121"/>
      <c r="P68" s="121"/>
      <c r="Q68" s="121"/>
      <c r="R68" s="122"/>
    </row>
    <row r="69" spans="1:18" ht="56.25" customHeight="1">
      <c r="A69" s="267" t="s">
        <v>152</v>
      </c>
      <c r="B69" s="266" t="s">
        <v>306</v>
      </c>
      <c r="C69" s="136"/>
      <c r="D69" s="54">
        <v>0</v>
      </c>
      <c r="E69" s="54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3" t="e">
        <f>E69/D69*100</f>
        <v>#DIV/0!</v>
      </c>
      <c r="O69" s="45"/>
      <c r="P69" s="58"/>
      <c r="Q69" s="58"/>
      <c r="R69" s="81"/>
    </row>
    <row r="70" spans="1:18" ht="15" customHeight="1">
      <c r="A70" s="403" t="s">
        <v>153</v>
      </c>
      <c r="B70" s="405" t="s">
        <v>154</v>
      </c>
      <c r="C70" s="407"/>
      <c r="D70" s="382">
        <f>F70+H70+J70+L70</f>
        <v>24398</v>
      </c>
      <c r="E70" s="382">
        <f>G70+I70+K70+M70</f>
        <v>23971</v>
      </c>
      <c r="F70" s="448">
        <f t="shared" ref="F70:M70" si="16">F73+F75</f>
        <v>4600</v>
      </c>
      <c r="G70" s="448">
        <f t="shared" si="16"/>
        <v>4600</v>
      </c>
      <c r="H70" s="448">
        <f t="shared" si="16"/>
        <v>400</v>
      </c>
      <c r="I70" s="448">
        <f t="shared" si="16"/>
        <v>400</v>
      </c>
      <c r="J70" s="382">
        <f t="shared" si="16"/>
        <v>19398</v>
      </c>
      <c r="K70" s="382">
        <f t="shared" si="16"/>
        <v>18971</v>
      </c>
      <c r="L70" s="448">
        <f t="shared" si="16"/>
        <v>0</v>
      </c>
      <c r="M70" s="448">
        <f t="shared" si="16"/>
        <v>0</v>
      </c>
      <c r="N70" s="448">
        <f>E70/D70*100</f>
        <v>98.249856545618499</v>
      </c>
      <c r="O70" s="386"/>
      <c r="P70" s="477"/>
      <c r="Q70" s="477"/>
      <c r="R70" s="409"/>
    </row>
    <row r="71" spans="1:18" ht="83.25" customHeight="1">
      <c r="A71" s="404"/>
      <c r="B71" s="406"/>
      <c r="C71" s="393"/>
      <c r="D71" s="408"/>
      <c r="E71" s="399"/>
      <c r="F71" s="449"/>
      <c r="G71" s="449"/>
      <c r="H71" s="449"/>
      <c r="I71" s="449"/>
      <c r="J71" s="399"/>
      <c r="K71" s="399"/>
      <c r="L71" s="449"/>
      <c r="M71" s="449"/>
      <c r="N71" s="449"/>
      <c r="O71" s="387"/>
      <c r="P71" s="478"/>
      <c r="Q71" s="478"/>
      <c r="R71" s="410"/>
    </row>
    <row r="72" spans="1:18">
      <c r="A72" s="479" t="s">
        <v>86</v>
      </c>
      <c r="B72" s="479"/>
      <c r="C72" s="479"/>
      <c r="D72" s="119"/>
      <c r="E72" s="65"/>
      <c r="F72" s="65"/>
      <c r="G72" s="65"/>
      <c r="H72" s="65"/>
      <c r="I72" s="65"/>
      <c r="J72" s="65"/>
      <c r="K72" s="65"/>
      <c r="L72" s="65"/>
      <c r="M72" s="65"/>
      <c r="N72" s="123"/>
      <c r="O72" s="83"/>
      <c r="P72" s="83"/>
      <c r="Q72" s="83"/>
      <c r="R72" s="83"/>
    </row>
    <row r="73" spans="1:18" ht="59.25" customHeight="1">
      <c r="A73" s="371" t="s">
        <v>155</v>
      </c>
      <c r="B73" s="487" t="s">
        <v>156</v>
      </c>
      <c r="C73" s="371"/>
      <c r="D73" s="379">
        <f t="shared" ref="D73" si="17">F73+H73+J73+L73</f>
        <v>19398</v>
      </c>
      <c r="E73" s="379">
        <f t="shared" ref="E73" si="18">G73+I73+K73+M73</f>
        <v>18971</v>
      </c>
      <c r="F73" s="386">
        <v>0</v>
      </c>
      <c r="G73" s="386">
        <v>0</v>
      </c>
      <c r="H73" s="386">
        <v>0</v>
      </c>
      <c r="I73" s="386">
        <v>0</v>
      </c>
      <c r="J73" s="409">
        <v>19398</v>
      </c>
      <c r="K73" s="409">
        <v>18971</v>
      </c>
      <c r="L73" s="386">
        <v>0</v>
      </c>
      <c r="M73" s="386">
        <v>0</v>
      </c>
      <c r="N73" s="379">
        <f>E73/D73*100</f>
        <v>97.798742138364787</v>
      </c>
      <c r="O73" s="139" t="s">
        <v>157</v>
      </c>
      <c r="P73" s="51">
        <v>549</v>
      </c>
      <c r="Q73" s="51">
        <v>562</v>
      </c>
      <c r="R73" s="59">
        <f t="shared" ref="R73:R74" si="19">Q73/P73*100</f>
        <v>102.367941712204</v>
      </c>
    </row>
    <row r="74" spans="1:18" ht="45">
      <c r="A74" s="372"/>
      <c r="B74" s="422"/>
      <c r="C74" s="372"/>
      <c r="D74" s="381"/>
      <c r="E74" s="381"/>
      <c r="F74" s="387"/>
      <c r="G74" s="387"/>
      <c r="H74" s="387"/>
      <c r="I74" s="387"/>
      <c r="J74" s="410"/>
      <c r="K74" s="410"/>
      <c r="L74" s="387"/>
      <c r="M74" s="387"/>
      <c r="N74" s="381"/>
      <c r="O74" s="139" t="s">
        <v>159</v>
      </c>
      <c r="P74" s="74">
        <v>0.158</v>
      </c>
      <c r="Q74" s="74">
        <v>0.16500000000000001</v>
      </c>
      <c r="R74" s="214">
        <f t="shared" si="19"/>
        <v>104.43037974683544</v>
      </c>
    </row>
    <row r="75" spans="1:18" ht="21.75">
      <c r="A75" s="41" t="s">
        <v>158</v>
      </c>
      <c r="B75" s="266" t="s">
        <v>307</v>
      </c>
      <c r="C75" s="135"/>
      <c r="D75" s="272">
        <f>F75+H75+J75+L75</f>
        <v>5000</v>
      </c>
      <c r="E75" s="72">
        <f>G75+I75+K75+M75</f>
        <v>5000</v>
      </c>
      <c r="F75" s="72">
        <v>4600</v>
      </c>
      <c r="G75" s="72">
        <v>4600</v>
      </c>
      <c r="H75" s="72">
        <v>400</v>
      </c>
      <c r="I75" s="72">
        <v>400</v>
      </c>
      <c r="J75" s="72">
        <v>0</v>
      </c>
      <c r="K75" s="72">
        <v>0</v>
      </c>
      <c r="L75" s="72">
        <v>0</v>
      </c>
      <c r="M75" s="72">
        <v>0</v>
      </c>
      <c r="N75" s="77">
        <f>E75/D75*100</f>
        <v>100</v>
      </c>
      <c r="O75" s="139"/>
      <c r="P75" s="74"/>
      <c r="Q75" s="74"/>
      <c r="R75" s="76"/>
    </row>
    <row r="76" spans="1:18">
      <c r="A76" s="480" t="s">
        <v>160</v>
      </c>
      <c r="B76" s="480" t="s">
        <v>161</v>
      </c>
      <c r="C76" s="481" t="s">
        <v>364</v>
      </c>
      <c r="D76" s="470">
        <f>F76+H76+J76+L76</f>
        <v>579988.27999999991</v>
      </c>
      <c r="E76" s="470">
        <f>G76+I76+K76+M76</f>
        <v>570012.39</v>
      </c>
      <c r="F76" s="470">
        <f>F80+F87</f>
        <v>4677.53</v>
      </c>
      <c r="G76" s="470">
        <f>G80+G87</f>
        <v>4851.6099999999997</v>
      </c>
      <c r="H76" s="470">
        <f t="shared" ref="H76:M76" si="20">H80+H87+H98</f>
        <v>348376.39999999997</v>
      </c>
      <c r="I76" s="470">
        <f t="shared" si="20"/>
        <v>348587.79</v>
      </c>
      <c r="J76" s="470">
        <f t="shared" si="20"/>
        <v>189640.01</v>
      </c>
      <c r="K76" s="470">
        <f t="shared" si="20"/>
        <v>179525.63000000003</v>
      </c>
      <c r="L76" s="470">
        <f t="shared" si="20"/>
        <v>37294.339999999997</v>
      </c>
      <c r="M76" s="470">
        <f t="shared" si="20"/>
        <v>37047.359999999993</v>
      </c>
      <c r="N76" s="473">
        <f>E76/D76*100</f>
        <v>98.279984209336106</v>
      </c>
      <c r="O76" s="474" t="s">
        <v>225</v>
      </c>
      <c r="P76" s="484">
        <v>100</v>
      </c>
      <c r="Q76" s="484">
        <v>100</v>
      </c>
      <c r="R76" s="484">
        <v>100</v>
      </c>
    </row>
    <row r="77" spans="1:18">
      <c r="A77" s="462"/>
      <c r="B77" s="462"/>
      <c r="C77" s="482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53"/>
      <c r="O77" s="475"/>
      <c r="P77" s="485"/>
      <c r="Q77" s="485"/>
      <c r="R77" s="485"/>
    </row>
    <row r="78" spans="1:18" ht="63" customHeight="1">
      <c r="A78" s="460"/>
      <c r="B78" s="460"/>
      <c r="C78" s="483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54"/>
      <c r="O78" s="476"/>
      <c r="P78" s="486"/>
      <c r="Q78" s="486"/>
      <c r="R78" s="486"/>
    </row>
    <row r="79" spans="1:18">
      <c r="A79" s="388" t="s">
        <v>76</v>
      </c>
      <c r="B79" s="388"/>
      <c r="C79" s="388"/>
      <c r="D79" s="124"/>
      <c r="E79" s="120"/>
      <c r="F79" s="120"/>
      <c r="G79" s="80"/>
      <c r="H79" s="80"/>
      <c r="I79" s="54"/>
      <c r="J79" s="54"/>
      <c r="K79" s="54"/>
      <c r="L79" s="54"/>
      <c r="M79" s="80"/>
      <c r="N79" s="54"/>
      <c r="O79" s="54"/>
      <c r="P79" s="54"/>
      <c r="Q79" s="54"/>
      <c r="R79" s="54"/>
    </row>
    <row r="80" spans="1:18" ht="78.75">
      <c r="A80" s="57" t="s">
        <v>162</v>
      </c>
      <c r="B80" s="61" t="s">
        <v>163</v>
      </c>
      <c r="C80" s="53"/>
      <c r="D80" s="86">
        <f>F80+H80+J80+L80</f>
        <v>509880.78</v>
      </c>
      <c r="E80" s="86">
        <f>G80+I80+K80+M80</f>
        <v>511036.18000000005</v>
      </c>
      <c r="F80" s="86">
        <f t="shared" ref="F80:M80" si="21">F82+F83+F84+F86</f>
        <v>4677.53</v>
      </c>
      <c r="G80" s="86">
        <f t="shared" si="21"/>
        <v>4677.53</v>
      </c>
      <c r="H80" s="86">
        <f t="shared" si="21"/>
        <v>334297.09999999998</v>
      </c>
      <c r="I80" s="86">
        <f t="shared" si="21"/>
        <v>334631.34999999998</v>
      </c>
      <c r="J80" s="86">
        <f t="shared" si="21"/>
        <v>137611.81</v>
      </c>
      <c r="K80" s="86">
        <f t="shared" si="21"/>
        <v>138432.96000000002</v>
      </c>
      <c r="L80" s="86">
        <f t="shared" si="21"/>
        <v>33294.339999999997</v>
      </c>
      <c r="M80" s="86">
        <f t="shared" si="21"/>
        <v>33294.339999999997</v>
      </c>
      <c r="N80" s="133">
        <f>E80/D80*100</f>
        <v>100.22660199115568</v>
      </c>
      <c r="O80" s="323" t="s">
        <v>164</v>
      </c>
      <c r="P80" s="50">
        <v>556</v>
      </c>
      <c r="Q80" s="50">
        <v>556</v>
      </c>
      <c r="R80" s="50">
        <v>100</v>
      </c>
    </row>
    <row r="81" spans="1:18">
      <c r="A81" s="396" t="s">
        <v>86</v>
      </c>
      <c r="B81" s="397"/>
      <c r="C81" s="398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111"/>
      <c r="P81" s="111"/>
      <c r="Q81" s="111"/>
      <c r="R81" s="111"/>
    </row>
    <row r="82" spans="1:18" ht="33">
      <c r="A82" s="57" t="s">
        <v>165</v>
      </c>
      <c r="B82" s="155" t="s">
        <v>166</v>
      </c>
      <c r="C82" s="53"/>
      <c r="D82" s="86">
        <f t="shared" ref="D82:E87" si="22">F82+H82+J82+L82</f>
        <v>159273.5</v>
      </c>
      <c r="E82" s="86">
        <f t="shared" si="22"/>
        <v>150592.18</v>
      </c>
      <c r="F82" s="86">
        <v>0</v>
      </c>
      <c r="G82" s="86">
        <v>0</v>
      </c>
      <c r="H82" s="337">
        <v>92373.81</v>
      </c>
      <c r="I82" s="86">
        <v>92373.81</v>
      </c>
      <c r="J82" s="86">
        <v>52694.3</v>
      </c>
      <c r="K82" s="86">
        <v>44012.98</v>
      </c>
      <c r="L82" s="339">
        <v>14205.39</v>
      </c>
      <c r="M82" s="86">
        <v>14205.39</v>
      </c>
      <c r="N82" s="54">
        <f>E82/D82*100</f>
        <v>94.549425987373908</v>
      </c>
      <c r="O82" s="45"/>
      <c r="P82" s="45"/>
      <c r="Q82" s="45"/>
      <c r="R82" s="45"/>
    </row>
    <row r="83" spans="1:18" ht="33">
      <c r="A83" s="136" t="s">
        <v>168</v>
      </c>
      <c r="B83" s="53" t="s">
        <v>169</v>
      </c>
      <c r="C83" s="53"/>
      <c r="D83" s="86">
        <f t="shared" si="22"/>
        <v>322845.84000000003</v>
      </c>
      <c r="E83" s="86">
        <f t="shared" si="22"/>
        <v>332426.96000000002</v>
      </c>
      <c r="F83" s="86">
        <v>0</v>
      </c>
      <c r="G83" s="86">
        <v>0</v>
      </c>
      <c r="H83" s="338">
        <v>241923.29</v>
      </c>
      <c r="I83" s="86">
        <v>241923.29</v>
      </c>
      <c r="J83" s="86">
        <v>61833.599999999999</v>
      </c>
      <c r="K83" s="86">
        <v>71414.720000000001</v>
      </c>
      <c r="L83" s="338">
        <v>19088.95</v>
      </c>
      <c r="M83" s="86">
        <v>19088.95</v>
      </c>
      <c r="N83" s="80">
        <f t="shared" ref="N83:N86" si="23">E83/D83*100</f>
        <v>102.96770743584615</v>
      </c>
      <c r="O83" s="162"/>
      <c r="P83" s="50"/>
      <c r="Q83" s="50"/>
      <c r="R83" s="59"/>
    </row>
    <row r="84" spans="1:18" ht="90">
      <c r="A84" s="371" t="s">
        <v>170</v>
      </c>
      <c r="B84" s="373" t="s">
        <v>171</v>
      </c>
      <c r="C84" s="373"/>
      <c r="D84" s="367">
        <f t="shared" si="22"/>
        <v>22983.91</v>
      </c>
      <c r="E84" s="367">
        <f t="shared" si="22"/>
        <v>22983.94</v>
      </c>
      <c r="F84" s="367">
        <v>0</v>
      </c>
      <c r="G84" s="367">
        <v>0</v>
      </c>
      <c r="H84" s="367">
        <v>0</v>
      </c>
      <c r="I84" s="367">
        <v>0</v>
      </c>
      <c r="J84" s="365">
        <v>22983.91</v>
      </c>
      <c r="K84" s="367">
        <v>22983.94</v>
      </c>
      <c r="L84" s="367">
        <v>0</v>
      </c>
      <c r="M84" s="367">
        <v>0</v>
      </c>
      <c r="N84" s="369">
        <f>E84/D84*100</f>
        <v>100.00013052609411</v>
      </c>
      <c r="O84" s="49" t="s">
        <v>226</v>
      </c>
      <c r="P84" s="317">
        <v>75.83</v>
      </c>
      <c r="Q84" s="51">
        <v>93.6</v>
      </c>
      <c r="R84" s="308">
        <f t="shared" ref="R84:R85" si="24">Q84/P84*100</f>
        <v>123.43399709877356</v>
      </c>
    </row>
    <row r="85" spans="1:18" ht="101.25">
      <c r="A85" s="372"/>
      <c r="B85" s="374"/>
      <c r="C85" s="374"/>
      <c r="D85" s="368"/>
      <c r="E85" s="368"/>
      <c r="F85" s="368"/>
      <c r="G85" s="368"/>
      <c r="H85" s="368"/>
      <c r="I85" s="368"/>
      <c r="J85" s="366"/>
      <c r="K85" s="368"/>
      <c r="L85" s="368"/>
      <c r="M85" s="368"/>
      <c r="N85" s="370"/>
      <c r="O85" s="49" t="s">
        <v>355</v>
      </c>
      <c r="P85" s="309">
        <v>20</v>
      </c>
      <c r="Q85" s="309">
        <v>20</v>
      </c>
      <c r="R85" s="308">
        <f t="shared" si="24"/>
        <v>100</v>
      </c>
    </row>
    <row r="86" spans="1:18" ht="94.5">
      <c r="A86" s="159" t="s">
        <v>219</v>
      </c>
      <c r="B86" s="263" t="s">
        <v>308</v>
      </c>
      <c r="C86" s="135"/>
      <c r="D86" s="54">
        <f t="shared" si="22"/>
        <v>4777.53</v>
      </c>
      <c r="E86" s="54">
        <f t="shared" si="22"/>
        <v>5033.0999999999995</v>
      </c>
      <c r="F86" s="342">
        <v>4677.53</v>
      </c>
      <c r="G86" s="54">
        <v>4677.53</v>
      </c>
      <c r="H86" s="54">
        <v>0</v>
      </c>
      <c r="I86" s="54">
        <v>334.25</v>
      </c>
      <c r="J86" s="54">
        <v>100</v>
      </c>
      <c r="K86" s="54">
        <v>21.32</v>
      </c>
      <c r="L86" s="54">
        <v>0</v>
      </c>
      <c r="M86" s="54">
        <v>0</v>
      </c>
      <c r="N86" s="80">
        <f t="shared" si="23"/>
        <v>105.34941695813527</v>
      </c>
      <c r="O86" s="26"/>
      <c r="P86" s="26"/>
      <c r="Q86" s="26"/>
      <c r="R86" s="26"/>
    </row>
    <row r="87" spans="1:18" ht="78.75">
      <c r="A87" s="403" t="s">
        <v>172</v>
      </c>
      <c r="B87" s="405" t="s">
        <v>334</v>
      </c>
      <c r="C87" s="373"/>
      <c r="D87" s="382">
        <f t="shared" si="22"/>
        <v>70107.5</v>
      </c>
      <c r="E87" s="382">
        <f t="shared" si="22"/>
        <v>58976.21</v>
      </c>
      <c r="F87" s="382">
        <f t="shared" ref="F87:M87" si="25">F90+F91+F92+F93+F94+F95+F96+F97</f>
        <v>0</v>
      </c>
      <c r="G87" s="382">
        <f t="shared" si="25"/>
        <v>174.08</v>
      </c>
      <c r="H87" s="382">
        <f t="shared" si="25"/>
        <v>14079.300000000001</v>
      </c>
      <c r="I87" s="382">
        <f t="shared" si="25"/>
        <v>13956.44</v>
      </c>
      <c r="J87" s="442">
        <f t="shared" si="25"/>
        <v>52028.200000000004</v>
      </c>
      <c r="K87" s="442">
        <f t="shared" si="25"/>
        <v>41092.670000000006</v>
      </c>
      <c r="L87" s="382">
        <f t="shared" si="25"/>
        <v>4000</v>
      </c>
      <c r="M87" s="382">
        <f t="shared" si="25"/>
        <v>3753.02</v>
      </c>
      <c r="N87" s="369">
        <f>E87/D87*100</f>
        <v>84.12254038440966</v>
      </c>
      <c r="O87" s="49" t="s">
        <v>173</v>
      </c>
      <c r="P87" s="51">
        <v>50</v>
      </c>
      <c r="Q87" s="51">
        <v>96.5</v>
      </c>
      <c r="R87" s="59">
        <f t="shared" ref="R87" si="26">Q87/P87*100</f>
        <v>193</v>
      </c>
    </row>
    <row r="88" spans="1:18" ht="213.75">
      <c r="A88" s="404"/>
      <c r="B88" s="406"/>
      <c r="C88" s="465"/>
      <c r="D88" s="399"/>
      <c r="E88" s="399"/>
      <c r="F88" s="399"/>
      <c r="G88" s="399"/>
      <c r="H88" s="399"/>
      <c r="I88" s="399"/>
      <c r="J88" s="445"/>
      <c r="K88" s="445"/>
      <c r="L88" s="399"/>
      <c r="M88" s="399"/>
      <c r="N88" s="370"/>
      <c r="O88" s="49" t="s">
        <v>356</v>
      </c>
      <c r="P88" s="51">
        <v>35.57</v>
      </c>
      <c r="Q88" s="51">
        <v>39.5</v>
      </c>
      <c r="R88" s="221">
        <f t="shared" ref="R88" si="27">Q88/P88*100</f>
        <v>111.04863649142536</v>
      </c>
    </row>
    <row r="89" spans="1:18">
      <c r="A89" s="457" t="s">
        <v>86</v>
      </c>
      <c r="B89" s="458"/>
      <c r="C89" s="459"/>
      <c r="D89" s="121"/>
      <c r="E89" s="110"/>
      <c r="F89" s="110"/>
      <c r="G89" s="110"/>
      <c r="H89" s="110"/>
      <c r="I89" s="110"/>
      <c r="J89" s="110"/>
      <c r="K89" s="110"/>
      <c r="L89" s="110"/>
      <c r="M89" s="110"/>
      <c r="N89" s="125"/>
      <c r="O89" s="125"/>
      <c r="P89" s="126"/>
      <c r="Q89" s="126"/>
      <c r="R89" s="126"/>
    </row>
    <row r="90" spans="1:18" ht="21.75">
      <c r="A90" s="41" t="s">
        <v>174</v>
      </c>
      <c r="B90" s="155" t="s">
        <v>309</v>
      </c>
      <c r="C90" s="53"/>
      <c r="D90" s="86">
        <f t="shared" ref="D90:E96" si="28">F90+H90+J90+L90</f>
        <v>8440.2000000000007</v>
      </c>
      <c r="E90" s="86">
        <f t="shared" si="28"/>
        <v>8622.99</v>
      </c>
      <c r="F90" s="86">
        <v>0</v>
      </c>
      <c r="G90" s="86">
        <v>174.08</v>
      </c>
      <c r="H90" s="86">
        <v>8440.2000000000007</v>
      </c>
      <c r="I90" s="86">
        <v>8448.91</v>
      </c>
      <c r="J90" s="86">
        <v>0</v>
      </c>
      <c r="K90" s="86">
        <v>0</v>
      </c>
      <c r="L90" s="86">
        <v>0</v>
      </c>
      <c r="M90" s="86">
        <v>0</v>
      </c>
      <c r="N90" s="80">
        <f t="shared" ref="N90:N96" si="29">E90/D90*100</f>
        <v>102.16570697376839</v>
      </c>
      <c r="O90" s="49"/>
      <c r="P90" s="51"/>
      <c r="Q90" s="51"/>
      <c r="R90" s="59"/>
    </row>
    <row r="91" spans="1:18" ht="55.5">
      <c r="A91" s="41" t="s">
        <v>175</v>
      </c>
      <c r="B91" s="155" t="s">
        <v>176</v>
      </c>
      <c r="C91" s="53"/>
      <c r="D91" s="86">
        <f t="shared" si="28"/>
        <v>1384</v>
      </c>
      <c r="E91" s="86">
        <f t="shared" si="28"/>
        <v>1384</v>
      </c>
      <c r="F91" s="85">
        <v>0</v>
      </c>
      <c r="G91" s="85">
        <v>0</v>
      </c>
      <c r="H91" s="85">
        <v>1384</v>
      </c>
      <c r="I91" s="85">
        <v>1384</v>
      </c>
      <c r="J91" s="85">
        <v>0</v>
      </c>
      <c r="K91" s="85">
        <v>0</v>
      </c>
      <c r="L91" s="85">
        <v>0</v>
      </c>
      <c r="M91" s="85">
        <v>0</v>
      </c>
      <c r="N91" s="85">
        <f t="shared" si="29"/>
        <v>100</v>
      </c>
      <c r="O91" s="125"/>
      <c r="P91" s="125"/>
      <c r="Q91" s="125"/>
      <c r="R91" s="123"/>
    </row>
    <row r="92" spans="1:18" ht="78.75">
      <c r="A92" s="41" t="s">
        <v>177</v>
      </c>
      <c r="B92" s="155" t="s">
        <v>178</v>
      </c>
      <c r="C92" s="53"/>
      <c r="D92" s="86">
        <f t="shared" si="28"/>
        <v>3523.1</v>
      </c>
      <c r="E92" s="86">
        <f t="shared" si="28"/>
        <v>3440.5099999999998</v>
      </c>
      <c r="F92" s="86">
        <v>0</v>
      </c>
      <c r="G92" s="86">
        <v>0</v>
      </c>
      <c r="H92" s="86">
        <v>3013.1</v>
      </c>
      <c r="I92" s="86">
        <v>2938.1</v>
      </c>
      <c r="J92" s="86">
        <v>510</v>
      </c>
      <c r="K92" s="86">
        <v>412.41</v>
      </c>
      <c r="L92" s="86">
        <v>0</v>
      </c>
      <c r="M92" s="86">
        <v>90</v>
      </c>
      <c r="N92" s="80">
        <f t="shared" si="29"/>
        <v>97.655757713377426</v>
      </c>
      <c r="O92" s="323" t="s">
        <v>173</v>
      </c>
      <c r="P92" s="51">
        <v>50</v>
      </c>
      <c r="Q92" s="51">
        <v>96.5</v>
      </c>
      <c r="R92" s="59">
        <f t="shared" ref="R92:R94" si="30">Q92/P92*100</f>
        <v>193</v>
      </c>
    </row>
    <row r="93" spans="1:18" ht="112.5">
      <c r="A93" s="41" t="s">
        <v>179</v>
      </c>
      <c r="B93" s="53" t="s">
        <v>180</v>
      </c>
      <c r="C93" s="53"/>
      <c r="D93" s="54">
        <f t="shared" si="28"/>
        <v>175</v>
      </c>
      <c r="E93" s="54">
        <f t="shared" si="28"/>
        <v>58.71</v>
      </c>
      <c r="F93" s="54">
        <v>0</v>
      </c>
      <c r="G93" s="54">
        <v>0</v>
      </c>
      <c r="H93" s="54">
        <v>0</v>
      </c>
      <c r="I93" s="54">
        <v>0</v>
      </c>
      <c r="J93" s="54">
        <v>175</v>
      </c>
      <c r="K93" s="54">
        <v>58.71</v>
      </c>
      <c r="L93" s="54">
        <v>0</v>
      </c>
      <c r="M93" s="54">
        <v>0</v>
      </c>
      <c r="N93" s="80">
        <f t="shared" si="29"/>
        <v>33.548571428571428</v>
      </c>
      <c r="O93" s="162"/>
      <c r="P93" s="50">
        <v>510</v>
      </c>
      <c r="Q93" s="50">
        <v>510</v>
      </c>
      <c r="R93" s="59">
        <f t="shared" si="30"/>
        <v>100</v>
      </c>
    </row>
    <row r="94" spans="1:18" ht="213.75">
      <c r="A94" s="136" t="s">
        <v>181</v>
      </c>
      <c r="B94" s="269" t="s">
        <v>220</v>
      </c>
      <c r="C94" s="53"/>
      <c r="D94" s="86">
        <f t="shared" si="28"/>
        <v>28620.5</v>
      </c>
      <c r="E94" s="86">
        <f t="shared" si="28"/>
        <v>16212.4</v>
      </c>
      <c r="F94" s="275">
        <v>0</v>
      </c>
      <c r="G94" s="275">
        <v>0</v>
      </c>
      <c r="H94" s="275">
        <v>830</v>
      </c>
      <c r="I94" s="275">
        <v>830</v>
      </c>
      <c r="J94" s="86">
        <v>27790.5</v>
      </c>
      <c r="K94" s="86">
        <v>15382.4</v>
      </c>
      <c r="L94" s="275">
        <v>0</v>
      </c>
      <c r="M94" s="275">
        <v>0</v>
      </c>
      <c r="N94" s="80">
        <f t="shared" si="29"/>
        <v>56.646110305550209</v>
      </c>
      <c r="O94" s="49" t="s">
        <v>356</v>
      </c>
      <c r="P94" s="50">
        <v>35.57</v>
      </c>
      <c r="Q94" s="50">
        <v>39.5</v>
      </c>
      <c r="R94" s="59">
        <f t="shared" si="30"/>
        <v>111.04863649142536</v>
      </c>
    </row>
    <row r="95" spans="1:18" ht="101.25">
      <c r="A95" s="136" t="s">
        <v>182</v>
      </c>
      <c r="B95" s="134" t="s">
        <v>221</v>
      </c>
      <c r="C95" s="53"/>
      <c r="D95" s="86">
        <f t="shared" si="28"/>
        <v>13062.3</v>
      </c>
      <c r="E95" s="86">
        <f>G95+I95+K95+M95</f>
        <v>14186.89</v>
      </c>
      <c r="F95" s="57">
        <v>0</v>
      </c>
      <c r="G95" s="276">
        <v>0</v>
      </c>
      <c r="H95" s="276">
        <v>0</v>
      </c>
      <c r="I95" s="276">
        <v>0</v>
      </c>
      <c r="J95" s="85">
        <v>13062.3</v>
      </c>
      <c r="K95" s="85">
        <v>14162.39</v>
      </c>
      <c r="L95" s="205">
        <v>0</v>
      </c>
      <c r="M95" s="85">
        <v>24.5</v>
      </c>
      <c r="N95" s="77">
        <f t="shared" si="29"/>
        <v>108.60943325448045</v>
      </c>
      <c r="O95" s="96"/>
      <c r="P95" s="96"/>
      <c r="Q95" s="96"/>
      <c r="R95" s="96"/>
    </row>
    <row r="96" spans="1:18" ht="135">
      <c r="A96" s="136" t="s">
        <v>183</v>
      </c>
      <c r="B96" s="278" t="s">
        <v>222</v>
      </c>
      <c r="C96" s="53"/>
      <c r="D96" s="86">
        <f t="shared" si="28"/>
        <v>14490.4</v>
      </c>
      <c r="E96" s="86">
        <f t="shared" si="28"/>
        <v>14673.12</v>
      </c>
      <c r="F96" s="86">
        <v>0</v>
      </c>
      <c r="G96" s="86">
        <v>0</v>
      </c>
      <c r="H96" s="86">
        <v>0</v>
      </c>
      <c r="I96" s="86">
        <v>0</v>
      </c>
      <c r="J96" s="86">
        <v>10490.4</v>
      </c>
      <c r="K96" s="86">
        <v>11034.6</v>
      </c>
      <c r="L96" s="86">
        <v>4000</v>
      </c>
      <c r="M96" s="86">
        <v>3638.52</v>
      </c>
      <c r="N96" s="80">
        <f t="shared" si="29"/>
        <v>101.2609727819798</v>
      </c>
      <c r="O96" s="96"/>
      <c r="P96" s="96"/>
      <c r="Q96" s="96"/>
      <c r="R96" s="96"/>
    </row>
    <row r="97" spans="1:18" ht="56.25">
      <c r="A97" s="274" t="s">
        <v>310</v>
      </c>
      <c r="B97" s="155" t="s">
        <v>313</v>
      </c>
      <c r="C97" s="85"/>
      <c r="D97" s="86">
        <f t="shared" ref="D97" si="31">F97+H97+J97+L97</f>
        <v>412</v>
      </c>
      <c r="E97" s="86">
        <f t="shared" ref="E97" si="32">G97+I97+K97+M97</f>
        <v>397.59000000000003</v>
      </c>
      <c r="F97" s="86">
        <v>0</v>
      </c>
      <c r="G97" s="86">
        <v>0</v>
      </c>
      <c r="H97" s="86">
        <v>412</v>
      </c>
      <c r="I97" s="86">
        <v>355.43</v>
      </c>
      <c r="J97" s="86">
        <v>0</v>
      </c>
      <c r="K97" s="86">
        <v>42.16</v>
      </c>
      <c r="L97" s="86">
        <v>0</v>
      </c>
      <c r="M97" s="86">
        <v>0</v>
      </c>
      <c r="N97" s="80">
        <f t="shared" ref="N97" si="33">E97/D97*100</f>
        <v>96.502427184466029</v>
      </c>
      <c r="O97" s="96"/>
      <c r="P97" s="96"/>
      <c r="Q97" s="96"/>
      <c r="R97" s="96"/>
    </row>
    <row r="98" spans="1:18" ht="70.5" customHeight="1">
      <c r="A98" s="159" t="s">
        <v>223</v>
      </c>
      <c r="B98" s="160" t="s">
        <v>311</v>
      </c>
      <c r="C98" s="161"/>
      <c r="D98" s="208">
        <f>D99</f>
        <v>0</v>
      </c>
      <c r="E98" s="208">
        <f>E99</f>
        <v>0</v>
      </c>
      <c r="F98" s="208">
        <f>F99</f>
        <v>0</v>
      </c>
      <c r="G98" s="208">
        <f t="shared" ref="G98:M98" si="34">G99</f>
        <v>0</v>
      </c>
      <c r="H98" s="208">
        <f t="shared" si="34"/>
        <v>0</v>
      </c>
      <c r="I98" s="208">
        <f t="shared" si="34"/>
        <v>0</v>
      </c>
      <c r="J98" s="208">
        <f t="shared" si="34"/>
        <v>0</v>
      </c>
      <c r="K98" s="208">
        <f t="shared" si="34"/>
        <v>0</v>
      </c>
      <c r="L98" s="208">
        <f t="shared" si="34"/>
        <v>0</v>
      </c>
      <c r="M98" s="208">
        <f t="shared" si="34"/>
        <v>0</v>
      </c>
      <c r="N98" s="209">
        <v>0</v>
      </c>
      <c r="O98" s="96"/>
      <c r="P98" s="96"/>
      <c r="Q98" s="96"/>
      <c r="R98" s="96"/>
    </row>
    <row r="99" spans="1:18" ht="84.75" customHeight="1">
      <c r="A99" s="466" t="s">
        <v>224</v>
      </c>
      <c r="B99" s="405" t="s">
        <v>312</v>
      </c>
      <c r="C99" s="557"/>
      <c r="D99" s="206">
        <f t="shared" ref="D99" si="35">F99+H99+J99+L99</f>
        <v>0</v>
      </c>
      <c r="E99" s="206">
        <f t="shared" ref="E99" si="36">G99+I99+K99+M99</f>
        <v>0</v>
      </c>
      <c r="F99" s="207">
        <v>0</v>
      </c>
      <c r="G99" s="207">
        <v>0</v>
      </c>
      <c r="H99" s="207">
        <v>0</v>
      </c>
      <c r="I99" s="207">
        <v>0</v>
      </c>
      <c r="J99" s="207">
        <v>0</v>
      </c>
      <c r="K99" s="207">
        <v>0</v>
      </c>
      <c r="L99" s="207">
        <v>0</v>
      </c>
      <c r="M99" s="207">
        <v>0</v>
      </c>
      <c r="N99" s="210">
        <v>0</v>
      </c>
      <c r="O99" s="310" t="s">
        <v>357</v>
      </c>
      <c r="P99" s="311" t="s">
        <v>360</v>
      </c>
      <c r="Q99" s="311" t="s">
        <v>360</v>
      </c>
      <c r="R99" s="59">
        <f t="shared" ref="R99:R101" si="37">Q99/P99*100</f>
        <v>100</v>
      </c>
    </row>
    <row r="100" spans="1:18" ht="104.25" customHeight="1">
      <c r="A100" s="467"/>
      <c r="B100" s="469"/>
      <c r="C100" s="389"/>
      <c r="D100" s="211"/>
      <c r="E100" s="211"/>
      <c r="F100" s="212"/>
      <c r="G100" s="212"/>
      <c r="H100" s="212"/>
      <c r="I100" s="212"/>
      <c r="J100" s="212"/>
      <c r="K100" s="212"/>
      <c r="L100" s="212"/>
      <c r="M100" s="212"/>
      <c r="N100" s="213"/>
      <c r="O100" s="298" t="s">
        <v>358</v>
      </c>
      <c r="P100" s="311" t="s">
        <v>361</v>
      </c>
      <c r="Q100" s="311" t="s">
        <v>361</v>
      </c>
      <c r="R100" s="59">
        <f t="shared" si="37"/>
        <v>100</v>
      </c>
    </row>
    <row r="101" spans="1:18" ht="69.75" customHeight="1">
      <c r="A101" s="468"/>
      <c r="B101" s="406"/>
      <c r="C101" s="390"/>
      <c r="D101" s="312"/>
      <c r="E101" s="312"/>
      <c r="F101" s="313"/>
      <c r="G101" s="313"/>
      <c r="H101" s="313"/>
      <c r="I101" s="313"/>
      <c r="J101" s="313"/>
      <c r="K101" s="313"/>
      <c r="L101" s="313"/>
      <c r="M101" s="313"/>
      <c r="N101" s="92"/>
      <c r="O101" s="310" t="s">
        <v>359</v>
      </c>
      <c r="P101" s="311" t="s">
        <v>362</v>
      </c>
      <c r="Q101" s="311" t="s">
        <v>362</v>
      </c>
      <c r="R101" s="59">
        <f t="shared" si="37"/>
        <v>100</v>
      </c>
    </row>
    <row r="102" spans="1:18" ht="56.25">
      <c r="A102" s="460" t="s">
        <v>184</v>
      </c>
      <c r="B102" s="462" t="s">
        <v>19</v>
      </c>
      <c r="C102" s="462" t="s">
        <v>365</v>
      </c>
      <c r="D102" s="453">
        <f>D108+D114+D121+D129+D145+D152</f>
        <v>177892.52999999997</v>
      </c>
      <c r="E102" s="453">
        <f>G102+I102+K102+M102</f>
        <v>176856.39</v>
      </c>
      <c r="F102" s="453">
        <f>F108+F114+F121+F129+F145</f>
        <v>3555.3</v>
      </c>
      <c r="G102" s="453">
        <f>G108+G114+G121+G129+G145</f>
        <v>3555.3</v>
      </c>
      <c r="H102" s="453">
        <f>H108+H114+H121+H129+H145+H152</f>
        <v>117302</v>
      </c>
      <c r="I102" s="453">
        <f>I108+I114+I121+I129+I145+I152</f>
        <v>109851.42000000001</v>
      </c>
      <c r="J102" s="453">
        <f>J108+J114+J121+J129+J145+J152</f>
        <v>23377.23</v>
      </c>
      <c r="K102" s="453">
        <f>K108+K114+K121+K129+K145+K152</f>
        <v>28329.67</v>
      </c>
      <c r="L102" s="453">
        <f>L108+L114+L121+L129+L145</f>
        <v>33658</v>
      </c>
      <c r="M102" s="453">
        <v>35120</v>
      </c>
      <c r="N102" s="453">
        <f>E102/D102*100</f>
        <v>99.417547212353469</v>
      </c>
      <c r="O102" s="244" t="s">
        <v>185</v>
      </c>
      <c r="P102" s="68">
        <v>1.0149999999999999</v>
      </c>
      <c r="Q102" s="66">
        <v>1.0429999999999999</v>
      </c>
      <c r="R102" s="67">
        <f>Q102/P102*100</f>
        <v>102.75862068965517</v>
      </c>
    </row>
    <row r="103" spans="1:18" ht="56.25">
      <c r="A103" s="461"/>
      <c r="B103" s="463"/>
      <c r="C103" s="463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3"/>
      <c r="O103" s="244" t="s">
        <v>264</v>
      </c>
      <c r="P103" s="87">
        <v>1000</v>
      </c>
      <c r="Q103" s="71">
        <v>3718.1</v>
      </c>
      <c r="R103" s="67">
        <f>Q103/P103*100</f>
        <v>371.80999999999995</v>
      </c>
    </row>
    <row r="104" spans="1:18" ht="72" customHeight="1">
      <c r="A104" s="461"/>
      <c r="B104" s="463"/>
      <c r="C104" s="463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3"/>
      <c r="O104" s="244" t="s">
        <v>186</v>
      </c>
      <c r="P104" s="88">
        <v>115</v>
      </c>
      <c r="Q104" s="87">
        <v>91</v>
      </c>
      <c r="R104" s="67">
        <f>Q104/P104*100</f>
        <v>79.130434782608688</v>
      </c>
    </row>
    <row r="105" spans="1:18" ht="39" customHeight="1">
      <c r="A105" s="461"/>
      <c r="B105" s="463"/>
      <c r="C105" s="463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3"/>
      <c r="O105" s="245" t="s">
        <v>374</v>
      </c>
      <c r="P105" s="71">
        <v>162</v>
      </c>
      <c r="Q105" s="71">
        <v>178</v>
      </c>
      <c r="R105" s="67">
        <f>Q105/P105*100</f>
        <v>109.87654320987654</v>
      </c>
    </row>
    <row r="106" spans="1:18" ht="45">
      <c r="A106" s="461"/>
      <c r="B106" s="464"/>
      <c r="C106" s="464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4"/>
      <c r="O106" s="244" t="s">
        <v>375</v>
      </c>
      <c r="P106" s="71">
        <v>24</v>
      </c>
      <c r="Q106" s="71">
        <v>24</v>
      </c>
      <c r="R106" s="67">
        <f>Q106/P106*100</f>
        <v>100</v>
      </c>
    </row>
    <row r="107" spans="1:18">
      <c r="A107" s="388" t="s">
        <v>76</v>
      </c>
      <c r="B107" s="388"/>
      <c r="C107" s="388"/>
      <c r="D107" s="77"/>
      <c r="E107" s="54"/>
      <c r="F107" s="54"/>
      <c r="G107" s="80"/>
      <c r="H107" s="80"/>
      <c r="I107" s="54"/>
      <c r="J107" s="54"/>
      <c r="K107" s="80"/>
      <c r="L107" s="80"/>
      <c r="M107" s="80"/>
      <c r="N107" s="77"/>
      <c r="O107" s="77"/>
      <c r="P107" s="77"/>
      <c r="Q107" s="77"/>
      <c r="R107" s="77"/>
    </row>
    <row r="108" spans="1:18" ht="47.25" customHeight="1">
      <c r="A108" s="371" t="s">
        <v>187</v>
      </c>
      <c r="B108" s="392" t="s">
        <v>188</v>
      </c>
      <c r="C108" s="394" t="s">
        <v>79</v>
      </c>
      <c r="D108" s="382">
        <f t="shared" ref="D108:I108" si="38">D111+D112</f>
        <v>37262.6</v>
      </c>
      <c r="E108" s="382">
        <f>G108+I108+K108+M108</f>
        <v>35704.6</v>
      </c>
      <c r="F108" s="382">
        <f t="shared" si="38"/>
        <v>0</v>
      </c>
      <c r="G108" s="382">
        <f t="shared" si="38"/>
        <v>0</v>
      </c>
      <c r="H108" s="382">
        <f t="shared" si="38"/>
        <v>0</v>
      </c>
      <c r="I108" s="382">
        <f t="shared" si="38"/>
        <v>0</v>
      </c>
      <c r="J108" s="382">
        <f t="shared" ref="J108:L108" si="39">J111+J112</f>
        <v>3604.6</v>
      </c>
      <c r="K108" s="382">
        <f t="shared" si="39"/>
        <v>3604.6</v>
      </c>
      <c r="L108" s="382">
        <f t="shared" si="39"/>
        <v>33658</v>
      </c>
      <c r="M108" s="442">
        <v>32100</v>
      </c>
      <c r="N108" s="382">
        <f>E108/D108*100</f>
        <v>95.818863954742824</v>
      </c>
      <c r="O108" s="49" t="s">
        <v>376</v>
      </c>
      <c r="P108" s="89">
        <v>110.3</v>
      </c>
      <c r="Q108" s="89">
        <v>163.4</v>
      </c>
      <c r="R108" s="89">
        <f>Q108/P108*100</f>
        <v>148.14143245693563</v>
      </c>
    </row>
    <row r="109" spans="1:18" ht="56.25">
      <c r="A109" s="391"/>
      <c r="B109" s="393"/>
      <c r="C109" s="395"/>
      <c r="D109" s="399"/>
      <c r="E109" s="383"/>
      <c r="F109" s="383"/>
      <c r="G109" s="383"/>
      <c r="H109" s="383"/>
      <c r="I109" s="383"/>
      <c r="J109" s="383"/>
      <c r="K109" s="383"/>
      <c r="L109" s="383"/>
      <c r="M109" s="443"/>
      <c r="N109" s="384"/>
      <c r="O109" s="49" t="s">
        <v>189</v>
      </c>
      <c r="P109" s="89">
        <v>32.9</v>
      </c>
      <c r="Q109" s="75">
        <v>33.5</v>
      </c>
      <c r="R109" s="89">
        <f>Q109/P109*100</f>
        <v>101.82370820668693</v>
      </c>
    </row>
    <row r="110" spans="1:18">
      <c r="A110" s="388" t="s">
        <v>86</v>
      </c>
      <c r="B110" s="388"/>
      <c r="C110" s="388"/>
      <c r="D110" s="126"/>
      <c r="E110" s="77"/>
      <c r="F110" s="77"/>
      <c r="G110" s="83"/>
      <c r="H110" s="83"/>
      <c r="I110" s="83"/>
      <c r="J110" s="83"/>
      <c r="K110" s="83"/>
      <c r="L110" s="83"/>
      <c r="M110" s="83"/>
      <c r="N110" s="127"/>
      <c r="O110" s="127"/>
      <c r="P110" s="90"/>
      <c r="Q110" s="90"/>
      <c r="R110" s="90"/>
    </row>
    <row r="111" spans="1:18" ht="66.75">
      <c r="A111" s="41" t="s">
        <v>190</v>
      </c>
      <c r="B111" s="149" t="s">
        <v>191</v>
      </c>
      <c r="C111" s="42" t="s">
        <v>79</v>
      </c>
      <c r="D111" s="80">
        <f t="shared" ref="D111:E112" si="40">F111+H111+J111+L111</f>
        <v>0</v>
      </c>
      <c r="E111" s="80">
        <f t="shared" si="40"/>
        <v>0</v>
      </c>
      <c r="F111" s="216">
        <v>0</v>
      </c>
      <c r="G111" s="216">
        <v>0</v>
      </c>
      <c r="H111" s="216">
        <v>0</v>
      </c>
      <c r="I111" s="216">
        <v>0</v>
      </c>
      <c r="J111" s="216">
        <v>0</v>
      </c>
      <c r="K111" s="216">
        <v>0</v>
      </c>
      <c r="L111" s="216">
        <v>0</v>
      </c>
      <c r="M111" s="216">
        <v>0</v>
      </c>
      <c r="N111" s="217" t="e">
        <f t="shared" ref="N111:N112" si="41">E111/D111*100</f>
        <v>#DIV/0!</v>
      </c>
      <c r="O111" s="45"/>
      <c r="P111" s="89"/>
      <c r="Q111" s="75"/>
      <c r="R111" s="72"/>
    </row>
    <row r="112" spans="1:18" ht="126" customHeight="1">
      <c r="A112" s="41" t="s">
        <v>192</v>
      </c>
      <c r="B112" s="307" t="s">
        <v>363</v>
      </c>
      <c r="C112" s="42"/>
      <c r="D112" s="120">
        <f t="shared" si="40"/>
        <v>37262.6</v>
      </c>
      <c r="E112" s="120">
        <f t="shared" si="40"/>
        <v>36954.6</v>
      </c>
      <c r="F112" s="79">
        <v>0</v>
      </c>
      <c r="G112" s="79">
        <v>0</v>
      </c>
      <c r="H112" s="79">
        <v>0</v>
      </c>
      <c r="I112" s="79">
        <v>0</v>
      </c>
      <c r="J112" s="79">
        <v>3604.6</v>
      </c>
      <c r="K112" s="79">
        <v>3604.6</v>
      </c>
      <c r="L112" s="79">
        <v>33658</v>
      </c>
      <c r="M112" s="79">
        <v>33350</v>
      </c>
      <c r="N112" s="89">
        <f t="shared" si="41"/>
        <v>99.173433952542226</v>
      </c>
      <c r="O112" s="219"/>
      <c r="P112" s="78"/>
      <c r="Q112" s="78"/>
      <c r="R112" s="72"/>
    </row>
    <row r="113" spans="1:18" ht="56.25">
      <c r="A113" s="371" t="s">
        <v>193</v>
      </c>
      <c r="B113" s="376" t="s">
        <v>194</v>
      </c>
      <c r="C113" s="325"/>
      <c r="D113" s="237"/>
      <c r="E113" s="240"/>
      <c r="F113" s="315"/>
      <c r="G113" s="241"/>
      <c r="H113" s="238"/>
      <c r="I113" s="242"/>
      <c r="J113" s="238"/>
      <c r="K113" s="242"/>
      <c r="L113" s="320"/>
      <c r="M113" s="243"/>
      <c r="N113" s="324"/>
      <c r="O113" s="49" t="s">
        <v>377</v>
      </c>
      <c r="P113" s="94">
        <v>115</v>
      </c>
      <c r="Q113" s="322">
        <v>91.019000000000005</v>
      </c>
      <c r="R113" s="77">
        <f t="shared" ref="R113:R115" si="42">Q113/P113*100</f>
        <v>79.146956521739128</v>
      </c>
    </row>
    <row r="114" spans="1:18" ht="67.5">
      <c r="A114" s="375"/>
      <c r="B114" s="377"/>
      <c r="C114" s="389"/>
      <c r="D114" s="383">
        <f>F114+H114+J114+L114</f>
        <v>5193.7</v>
      </c>
      <c r="E114" s="383">
        <f>G114+I114+K114+M114</f>
        <v>5111.96</v>
      </c>
      <c r="F114" s="383">
        <f>F117+F118+F120</f>
        <v>0</v>
      </c>
      <c r="G114" s="401">
        <f t="shared" ref="G114:M114" si="43">G117+G118+G120</f>
        <v>0</v>
      </c>
      <c r="H114" s="383">
        <f t="shared" si="43"/>
        <v>0</v>
      </c>
      <c r="I114" s="401">
        <f t="shared" si="43"/>
        <v>0</v>
      </c>
      <c r="J114" s="383">
        <f t="shared" si="43"/>
        <v>5193.7</v>
      </c>
      <c r="K114" s="401">
        <f t="shared" si="43"/>
        <v>5111.96</v>
      </c>
      <c r="L114" s="383">
        <f t="shared" si="43"/>
        <v>0</v>
      </c>
      <c r="M114" s="401">
        <f t="shared" si="43"/>
        <v>0</v>
      </c>
      <c r="N114" s="383">
        <f>E114/D114*100</f>
        <v>98.426170167703191</v>
      </c>
      <c r="O114" s="246" t="s">
        <v>265</v>
      </c>
      <c r="P114" s="76">
        <v>0.65</v>
      </c>
      <c r="Q114" s="76">
        <v>0.7</v>
      </c>
      <c r="R114" s="77">
        <f t="shared" si="42"/>
        <v>107.69230769230769</v>
      </c>
    </row>
    <row r="115" spans="1:18" ht="67.5">
      <c r="A115" s="375"/>
      <c r="B115" s="378"/>
      <c r="C115" s="390"/>
      <c r="D115" s="399"/>
      <c r="E115" s="399"/>
      <c r="F115" s="400"/>
      <c r="G115" s="402"/>
      <c r="H115" s="400"/>
      <c r="I115" s="402"/>
      <c r="J115" s="399"/>
      <c r="K115" s="452"/>
      <c r="L115" s="400"/>
      <c r="M115" s="402"/>
      <c r="N115" s="400"/>
      <c r="O115" s="142" t="s">
        <v>266</v>
      </c>
      <c r="P115" s="76">
        <v>0.65</v>
      </c>
      <c r="Q115" s="76">
        <v>1</v>
      </c>
      <c r="R115" s="89">
        <f t="shared" si="42"/>
        <v>153.84615384615384</v>
      </c>
    </row>
    <row r="116" spans="1:18">
      <c r="A116" s="403" t="s">
        <v>167</v>
      </c>
      <c r="B116" s="450"/>
      <c r="C116" s="450"/>
      <c r="D116" s="126"/>
      <c r="E116" s="92"/>
      <c r="F116" s="92"/>
      <c r="G116" s="126"/>
      <c r="H116" s="126"/>
      <c r="I116" s="126"/>
      <c r="J116" s="126"/>
      <c r="K116" s="126"/>
      <c r="L116" s="126"/>
      <c r="M116" s="126"/>
      <c r="N116" s="128"/>
      <c r="O116" s="128"/>
      <c r="P116" s="239"/>
      <c r="Q116" s="239"/>
      <c r="R116" s="239"/>
    </row>
    <row r="117" spans="1:18" ht="44.25">
      <c r="A117" s="41" t="s">
        <v>195</v>
      </c>
      <c r="B117" s="53" t="s">
        <v>196</v>
      </c>
      <c r="C117" s="53"/>
      <c r="D117" s="131">
        <f>F117+H117+J117+L117</f>
        <v>5193.7</v>
      </c>
      <c r="E117" s="63">
        <f>G117+I117+K117+M117</f>
        <v>5111.96</v>
      </c>
      <c r="F117" s="64">
        <v>0</v>
      </c>
      <c r="G117" s="64">
        <v>0</v>
      </c>
      <c r="H117" s="64">
        <v>0</v>
      </c>
      <c r="I117" s="64">
        <v>0</v>
      </c>
      <c r="J117" s="64">
        <v>5193.7</v>
      </c>
      <c r="K117" s="64">
        <v>5111.96</v>
      </c>
      <c r="L117" s="64">
        <v>0</v>
      </c>
      <c r="M117" s="64">
        <v>0</v>
      </c>
      <c r="N117" s="58">
        <f>E117/D117*100</f>
        <v>98.426170167703191</v>
      </c>
      <c r="O117" s="127"/>
      <c r="P117" s="127"/>
      <c r="Q117" s="127"/>
      <c r="R117" s="127"/>
    </row>
    <row r="118" spans="1:18" ht="33">
      <c r="A118" s="41" t="s">
        <v>197</v>
      </c>
      <c r="B118" s="42" t="s">
        <v>198</v>
      </c>
      <c r="C118" s="42"/>
      <c r="D118" s="131">
        <f>F118+H118+J118+L118</f>
        <v>0</v>
      </c>
      <c r="E118" s="63">
        <f>G118+I118+K118+M118</f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79">
        <v>0</v>
      </c>
      <c r="N118" s="220">
        <v>0</v>
      </c>
      <c r="O118" s="127"/>
      <c r="P118" s="127"/>
      <c r="Q118" s="127"/>
      <c r="R118" s="127"/>
    </row>
    <row r="119" spans="1:18" ht="33.75">
      <c r="A119" s="147" t="s">
        <v>199</v>
      </c>
      <c r="B119" s="150" t="s">
        <v>200</v>
      </c>
      <c r="C119" s="150"/>
      <c r="D119" s="62">
        <v>0</v>
      </c>
      <c r="E119" s="62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129">
        <v>0</v>
      </c>
      <c r="O119" s="127"/>
      <c r="P119" s="127"/>
      <c r="Q119" s="127"/>
      <c r="R119" s="127"/>
    </row>
    <row r="120" spans="1:18" ht="33">
      <c r="A120" s="147" t="s">
        <v>227</v>
      </c>
      <c r="B120" s="150" t="s">
        <v>228</v>
      </c>
      <c r="C120" s="53"/>
      <c r="D120" s="62">
        <v>0</v>
      </c>
      <c r="E120" s="62">
        <v>0</v>
      </c>
      <c r="F120" s="79">
        <v>0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129">
        <v>0</v>
      </c>
      <c r="O120" s="72"/>
      <c r="P120" s="72"/>
      <c r="Q120" s="72"/>
      <c r="R120" s="77"/>
    </row>
    <row r="121" spans="1:18" ht="45">
      <c r="A121" s="403" t="s">
        <v>201</v>
      </c>
      <c r="B121" s="392" t="s">
        <v>202</v>
      </c>
      <c r="C121" s="394"/>
      <c r="D121" s="382">
        <f t="shared" ref="D121:M121" si="44">D124+D126</f>
        <v>9689.8000000000011</v>
      </c>
      <c r="E121" s="382">
        <f t="shared" si="44"/>
        <v>9681.9700000000012</v>
      </c>
      <c r="F121" s="382">
        <f t="shared" si="44"/>
        <v>3555.3</v>
      </c>
      <c r="G121" s="382">
        <f t="shared" si="44"/>
        <v>3555.3</v>
      </c>
      <c r="H121" s="382">
        <f t="shared" si="44"/>
        <v>4124.3</v>
      </c>
      <c r="I121" s="382">
        <f t="shared" si="44"/>
        <v>4124.3</v>
      </c>
      <c r="J121" s="382">
        <f t="shared" si="44"/>
        <v>2010.2</v>
      </c>
      <c r="K121" s="382">
        <f t="shared" si="44"/>
        <v>2002.3700000000001</v>
      </c>
      <c r="L121" s="382">
        <f t="shared" si="44"/>
        <v>0</v>
      </c>
      <c r="M121" s="382">
        <f t="shared" si="44"/>
        <v>0</v>
      </c>
      <c r="N121" s="448">
        <v>100</v>
      </c>
      <c r="O121" s="247" t="s">
        <v>375</v>
      </c>
      <c r="P121" s="77">
        <v>24</v>
      </c>
      <c r="Q121" s="77">
        <v>24</v>
      </c>
      <c r="R121" s="77">
        <f>Q121/P121*100</f>
        <v>100</v>
      </c>
    </row>
    <row r="122" spans="1:18" ht="146.25">
      <c r="A122" s="404"/>
      <c r="B122" s="393"/>
      <c r="C122" s="451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449"/>
      <c r="O122" s="247" t="s">
        <v>378</v>
      </c>
      <c r="P122" s="77">
        <v>0</v>
      </c>
      <c r="Q122" s="77">
        <v>0</v>
      </c>
      <c r="R122" s="77" t="e">
        <f>Q122/P122*100</f>
        <v>#DIV/0!</v>
      </c>
    </row>
    <row r="123" spans="1:18">
      <c r="A123" s="388" t="s">
        <v>86</v>
      </c>
      <c r="B123" s="388"/>
      <c r="C123" s="388"/>
      <c r="D123" s="126"/>
      <c r="E123" s="92"/>
      <c r="F123" s="92"/>
      <c r="G123" s="126"/>
      <c r="H123" s="126"/>
      <c r="I123" s="126"/>
      <c r="J123" s="126"/>
      <c r="K123" s="126"/>
      <c r="L123" s="126"/>
      <c r="M123" s="126"/>
      <c r="N123" s="127"/>
      <c r="O123" s="326"/>
      <c r="P123" s="291"/>
      <c r="Q123" s="291"/>
      <c r="R123" s="291"/>
    </row>
    <row r="124" spans="1:18" ht="45">
      <c r="A124" s="371" t="s">
        <v>203</v>
      </c>
      <c r="B124" s="373" t="s">
        <v>204</v>
      </c>
      <c r="C124" s="373"/>
      <c r="D124" s="442">
        <f>F124+H124+J124+L124</f>
        <v>9456.8000000000011</v>
      </c>
      <c r="E124" s="442">
        <f>G124+I124+K124+M124</f>
        <v>9456.8000000000011</v>
      </c>
      <c r="F124" s="414">
        <v>3555.3</v>
      </c>
      <c r="G124" s="414">
        <v>3555.3</v>
      </c>
      <c r="H124" s="414">
        <v>4124.3</v>
      </c>
      <c r="I124" s="414">
        <v>4124.3</v>
      </c>
      <c r="J124" s="414">
        <v>1777.2</v>
      </c>
      <c r="K124" s="414">
        <v>1777.2</v>
      </c>
      <c r="L124" s="414">
        <v>0</v>
      </c>
      <c r="M124" s="414">
        <v>0</v>
      </c>
      <c r="N124" s="427">
        <f>E124/D124*100</f>
        <v>100</v>
      </c>
      <c r="O124" s="329" t="s">
        <v>375</v>
      </c>
      <c r="P124" s="243">
        <v>24</v>
      </c>
      <c r="Q124" s="320">
        <v>24</v>
      </c>
      <c r="R124" s="210">
        <f>Q124/P124*100</f>
        <v>100</v>
      </c>
    </row>
    <row r="125" spans="1:18" ht="53.25" customHeight="1">
      <c r="A125" s="372"/>
      <c r="B125" s="444"/>
      <c r="C125" s="444"/>
      <c r="D125" s="445"/>
      <c r="E125" s="445"/>
      <c r="F125" s="415"/>
      <c r="G125" s="415"/>
      <c r="H125" s="415"/>
      <c r="I125" s="415"/>
      <c r="J125" s="415"/>
      <c r="K125" s="415"/>
      <c r="L125" s="415"/>
      <c r="M125" s="415"/>
      <c r="N125" s="428"/>
      <c r="O125" s="330"/>
      <c r="P125" s="328"/>
      <c r="Q125" s="321"/>
      <c r="R125" s="92"/>
    </row>
    <row r="126" spans="1:18">
      <c r="A126" s="371" t="s">
        <v>205</v>
      </c>
      <c r="B126" s="371" t="s">
        <v>314</v>
      </c>
      <c r="C126" s="371"/>
      <c r="D126" s="382">
        <f>F126+H126+J126+L126</f>
        <v>233</v>
      </c>
      <c r="E126" s="382">
        <f>G126+I126+K126+M126</f>
        <v>225.17</v>
      </c>
      <c r="F126" s="411">
        <v>0</v>
      </c>
      <c r="G126" s="411">
        <v>0</v>
      </c>
      <c r="H126" s="411">
        <v>0</v>
      </c>
      <c r="I126" s="411">
        <v>0</v>
      </c>
      <c r="J126" s="411">
        <v>233</v>
      </c>
      <c r="K126" s="411">
        <v>225.17</v>
      </c>
      <c r="L126" s="411">
        <v>0</v>
      </c>
      <c r="M126" s="411">
        <v>0</v>
      </c>
      <c r="N126" s="431">
        <f>E126/D126*100</f>
        <v>96.639484978540764</v>
      </c>
      <c r="O126" s="327"/>
      <c r="P126" s="319"/>
      <c r="Q126" s="319"/>
      <c r="R126" s="321"/>
    </row>
    <row r="127" spans="1:18">
      <c r="A127" s="375"/>
      <c r="B127" s="375"/>
      <c r="C127" s="375"/>
      <c r="D127" s="383"/>
      <c r="E127" s="383"/>
      <c r="F127" s="412"/>
      <c r="G127" s="412"/>
      <c r="H127" s="412"/>
      <c r="I127" s="412"/>
      <c r="J127" s="412"/>
      <c r="K127" s="412"/>
      <c r="L127" s="412"/>
      <c r="M127" s="412"/>
      <c r="N127" s="432"/>
      <c r="O127" s="429"/>
      <c r="P127" s="359"/>
      <c r="Q127" s="359"/>
      <c r="R127" s="362"/>
    </row>
    <row r="128" spans="1:18" ht="87.75" customHeight="1">
      <c r="A128" s="372"/>
      <c r="B128" s="372"/>
      <c r="C128" s="372"/>
      <c r="D128" s="399"/>
      <c r="E128" s="399"/>
      <c r="F128" s="413"/>
      <c r="G128" s="413"/>
      <c r="H128" s="413"/>
      <c r="I128" s="413"/>
      <c r="J128" s="413"/>
      <c r="K128" s="413"/>
      <c r="L128" s="413"/>
      <c r="M128" s="413"/>
      <c r="N128" s="433"/>
      <c r="O128" s="430"/>
      <c r="P128" s="361"/>
      <c r="Q128" s="361"/>
      <c r="R128" s="364"/>
    </row>
    <row r="129" spans="1:18" ht="52.5" customHeight="1">
      <c r="A129" s="371" t="s">
        <v>206</v>
      </c>
      <c r="B129" s="446" t="s">
        <v>315</v>
      </c>
      <c r="C129" s="371"/>
      <c r="D129" s="442">
        <f>F129+H129+J129+L129</f>
        <v>45530.3</v>
      </c>
      <c r="E129" s="442">
        <f>G129+I129+K129+M129</f>
        <v>39776.07</v>
      </c>
      <c r="F129" s="442">
        <f>F133+F138+F143+F144</f>
        <v>0</v>
      </c>
      <c r="G129" s="442">
        <f t="shared" ref="G129:M129" si="45">G133+G138+G143+G144</f>
        <v>0</v>
      </c>
      <c r="H129" s="442">
        <f t="shared" si="45"/>
        <v>45520.3</v>
      </c>
      <c r="I129" s="442">
        <f t="shared" si="45"/>
        <v>37538.550000000003</v>
      </c>
      <c r="J129" s="442">
        <f t="shared" si="45"/>
        <v>10</v>
      </c>
      <c r="K129" s="442">
        <f t="shared" si="45"/>
        <v>2237.52</v>
      </c>
      <c r="L129" s="442">
        <f t="shared" si="45"/>
        <v>0</v>
      </c>
      <c r="M129" s="442">
        <f t="shared" si="45"/>
        <v>0</v>
      </c>
      <c r="N129" s="349">
        <f>E129/D129*100</f>
        <v>87.361756895957186</v>
      </c>
      <c r="O129" s="248" t="s">
        <v>379</v>
      </c>
      <c r="P129" s="332">
        <v>85</v>
      </c>
      <c r="Q129" s="332">
        <v>85</v>
      </c>
      <c r="R129" s="210">
        <f>Q129/P129*100</f>
        <v>100</v>
      </c>
    </row>
    <row r="130" spans="1:18" ht="153.75" customHeight="1">
      <c r="A130" s="375"/>
      <c r="B130" s="447"/>
      <c r="C130" s="375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349"/>
      <c r="O130" s="248" t="s">
        <v>381</v>
      </c>
      <c r="P130" s="332">
        <v>2</v>
      </c>
      <c r="Q130" s="332">
        <v>2</v>
      </c>
      <c r="R130" s="210">
        <f>Q130/P130*100</f>
        <v>100</v>
      </c>
    </row>
    <row r="131" spans="1:18" ht="68.25" customHeight="1">
      <c r="A131" s="375"/>
      <c r="B131" s="447"/>
      <c r="C131" s="375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349"/>
      <c r="O131" s="248" t="s">
        <v>380</v>
      </c>
      <c r="P131" s="332">
        <v>82</v>
      </c>
      <c r="Q131" s="332">
        <v>82.2</v>
      </c>
      <c r="R131" s="210">
        <f>Q131/P131*100</f>
        <v>100.2439024390244</v>
      </c>
    </row>
    <row r="132" spans="1:18" ht="15" customHeight="1">
      <c r="A132" s="350" t="s">
        <v>86</v>
      </c>
      <c r="B132" s="351"/>
      <c r="C132" s="352"/>
      <c r="D132" s="83"/>
      <c r="E132" s="80"/>
      <c r="F132" s="80"/>
      <c r="G132" s="80"/>
      <c r="H132" s="80"/>
      <c r="I132" s="120"/>
      <c r="J132" s="120"/>
      <c r="K132" s="120"/>
      <c r="L132" s="120"/>
      <c r="M132" s="80"/>
      <c r="N132" s="331"/>
      <c r="O132" s="333"/>
      <c r="P132" s="315"/>
      <c r="Q132" s="315"/>
      <c r="R132" s="320"/>
    </row>
    <row r="133" spans="1:18">
      <c r="A133" s="371" t="s">
        <v>207</v>
      </c>
      <c r="B133" s="420" t="s">
        <v>316</v>
      </c>
      <c r="C133" s="371"/>
      <c r="D133" s="369">
        <f>F133+H133+J133+L133</f>
        <v>28192.1</v>
      </c>
      <c r="E133" s="369">
        <f>G133+I133+K133+M133</f>
        <v>15000</v>
      </c>
      <c r="F133" s="379">
        <v>0</v>
      </c>
      <c r="G133" s="379">
        <v>0</v>
      </c>
      <c r="H133" s="434">
        <v>28192.1</v>
      </c>
      <c r="I133" s="438">
        <v>15000</v>
      </c>
      <c r="J133" s="434">
        <v>0</v>
      </c>
      <c r="K133" s="440">
        <v>0</v>
      </c>
      <c r="L133" s="434">
        <v>0</v>
      </c>
      <c r="M133" s="434">
        <v>0</v>
      </c>
      <c r="N133" s="436">
        <f>E133/D133*100</f>
        <v>53.206394699224255</v>
      </c>
      <c r="O133" s="353"/>
      <c r="P133" s="356"/>
      <c r="Q133" s="359"/>
      <c r="R133" s="362"/>
    </row>
    <row r="134" spans="1:18">
      <c r="A134" s="375"/>
      <c r="B134" s="421"/>
      <c r="C134" s="375"/>
      <c r="D134" s="423"/>
      <c r="E134" s="423"/>
      <c r="F134" s="425"/>
      <c r="G134" s="425"/>
      <c r="H134" s="435"/>
      <c r="I134" s="439"/>
      <c r="J134" s="435"/>
      <c r="K134" s="441"/>
      <c r="L134" s="435"/>
      <c r="M134" s="435"/>
      <c r="N134" s="437"/>
      <c r="O134" s="354"/>
      <c r="P134" s="357"/>
      <c r="Q134" s="360"/>
      <c r="R134" s="363"/>
    </row>
    <row r="135" spans="1:18">
      <c r="A135" s="375"/>
      <c r="B135" s="421"/>
      <c r="C135" s="375"/>
      <c r="D135" s="423"/>
      <c r="E135" s="423"/>
      <c r="F135" s="425"/>
      <c r="G135" s="425"/>
      <c r="H135" s="435"/>
      <c r="I135" s="439"/>
      <c r="J135" s="435"/>
      <c r="K135" s="441"/>
      <c r="L135" s="435"/>
      <c r="M135" s="435"/>
      <c r="N135" s="437"/>
      <c r="O135" s="354"/>
      <c r="P135" s="357"/>
      <c r="Q135" s="360"/>
      <c r="R135" s="363"/>
    </row>
    <row r="136" spans="1:18">
      <c r="A136" s="375"/>
      <c r="B136" s="421"/>
      <c r="C136" s="375"/>
      <c r="D136" s="423"/>
      <c r="E136" s="423"/>
      <c r="F136" s="425"/>
      <c r="G136" s="425"/>
      <c r="H136" s="435"/>
      <c r="I136" s="439"/>
      <c r="J136" s="435"/>
      <c r="K136" s="441"/>
      <c r="L136" s="435"/>
      <c r="M136" s="435"/>
      <c r="N136" s="437"/>
      <c r="O136" s="354"/>
      <c r="P136" s="357"/>
      <c r="Q136" s="360"/>
      <c r="R136" s="363"/>
    </row>
    <row r="137" spans="1:18" ht="38.25" customHeight="1">
      <c r="A137" s="372"/>
      <c r="B137" s="422"/>
      <c r="C137" s="372"/>
      <c r="D137" s="424"/>
      <c r="E137" s="424"/>
      <c r="F137" s="426"/>
      <c r="G137" s="426"/>
      <c r="H137" s="435"/>
      <c r="I137" s="439"/>
      <c r="J137" s="435"/>
      <c r="K137" s="441"/>
      <c r="L137" s="435"/>
      <c r="M137" s="435"/>
      <c r="N137" s="437"/>
      <c r="O137" s="355"/>
      <c r="P137" s="358"/>
      <c r="Q137" s="361"/>
      <c r="R137" s="364"/>
    </row>
    <row r="138" spans="1:18">
      <c r="A138" s="373" t="s">
        <v>208</v>
      </c>
      <c r="B138" s="420" t="s">
        <v>319</v>
      </c>
      <c r="C138" s="373"/>
      <c r="D138" s="369">
        <f>F138+H138+J138+L138</f>
        <v>0</v>
      </c>
      <c r="E138" s="382">
        <f>G138+I138+K138+M138</f>
        <v>7480.369999999999</v>
      </c>
      <c r="F138" s="379">
        <v>0</v>
      </c>
      <c r="G138" s="379">
        <v>0</v>
      </c>
      <c r="H138" s="379">
        <v>0</v>
      </c>
      <c r="I138" s="379">
        <v>5246.23</v>
      </c>
      <c r="J138" s="379">
        <v>0</v>
      </c>
      <c r="K138" s="379">
        <v>2234.14</v>
      </c>
      <c r="L138" s="379">
        <v>0</v>
      </c>
      <c r="M138" s="379">
        <v>0</v>
      </c>
      <c r="N138" s="416" t="e">
        <v>#DIV/0!</v>
      </c>
      <c r="O138" s="353"/>
      <c r="P138" s="356"/>
      <c r="Q138" s="359"/>
      <c r="R138" s="362"/>
    </row>
    <row r="139" spans="1:18">
      <c r="A139" s="419"/>
      <c r="B139" s="421"/>
      <c r="C139" s="419"/>
      <c r="D139" s="423"/>
      <c r="E139" s="425"/>
      <c r="F139" s="380"/>
      <c r="G139" s="380"/>
      <c r="H139" s="380"/>
      <c r="I139" s="380"/>
      <c r="J139" s="380"/>
      <c r="K139" s="380"/>
      <c r="L139" s="380"/>
      <c r="M139" s="380"/>
      <c r="N139" s="417"/>
      <c r="O139" s="354"/>
      <c r="P139" s="357"/>
      <c r="Q139" s="360"/>
      <c r="R139" s="363"/>
    </row>
    <row r="140" spans="1:18">
      <c r="A140" s="419"/>
      <c r="B140" s="421"/>
      <c r="C140" s="419"/>
      <c r="D140" s="423"/>
      <c r="E140" s="425"/>
      <c r="F140" s="380"/>
      <c r="G140" s="380"/>
      <c r="H140" s="380"/>
      <c r="I140" s="380"/>
      <c r="J140" s="380"/>
      <c r="K140" s="380"/>
      <c r="L140" s="380"/>
      <c r="M140" s="380"/>
      <c r="N140" s="417"/>
      <c r="O140" s="354"/>
      <c r="P140" s="357"/>
      <c r="Q140" s="360"/>
      <c r="R140" s="363"/>
    </row>
    <row r="141" spans="1:18">
      <c r="A141" s="419"/>
      <c r="B141" s="421"/>
      <c r="C141" s="419"/>
      <c r="D141" s="423"/>
      <c r="E141" s="425"/>
      <c r="F141" s="380"/>
      <c r="G141" s="380"/>
      <c r="H141" s="380"/>
      <c r="I141" s="380"/>
      <c r="J141" s="380"/>
      <c r="K141" s="380"/>
      <c r="L141" s="380"/>
      <c r="M141" s="380"/>
      <c r="N141" s="417"/>
      <c r="O141" s="354"/>
      <c r="P141" s="357"/>
      <c r="Q141" s="360"/>
      <c r="R141" s="363"/>
    </row>
    <row r="142" spans="1:18" ht="42" customHeight="1">
      <c r="A142" s="374"/>
      <c r="B142" s="422"/>
      <c r="C142" s="374"/>
      <c r="D142" s="424"/>
      <c r="E142" s="426"/>
      <c r="F142" s="381"/>
      <c r="G142" s="381"/>
      <c r="H142" s="381"/>
      <c r="I142" s="381"/>
      <c r="J142" s="381"/>
      <c r="K142" s="381"/>
      <c r="L142" s="381"/>
      <c r="M142" s="381"/>
      <c r="N142" s="418"/>
      <c r="O142" s="355"/>
      <c r="P142" s="358"/>
      <c r="Q142" s="361"/>
      <c r="R142" s="364"/>
    </row>
    <row r="143" spans="1:18" ht="55.5">
      <c r="A143" s="276" t="s">
        <v>317</v>
      </c>
      <c r="B143" s="260" t="s">
        <v>320</v>
      </c>
      <c r="C143" s="276"/>
      <c r="D143" s="277">
        <f t="shared" ref="D143:E145" si="46">F143+H143+J143+L143</f>
        <v>9857.9</v>
      </c>
      <c r="E143" s="277">
        <f t="shared" si="46"/>
        <v>9847.91</v>
      </c>
      <c r="F143" s="273">
        <v>0</v>
      </c>
      <c r="G143" s="273">
        <v>0</v>
      </c>
      <c r="H143" s="273">
        <v>9847.9</v>
      </c>
      <c r="I143" s="273">
        <v>9844.5300000000007</v>
      </c>
      <c r="J143" s="273">
        <v>10</v>
      </c>
      <c r="K143" s="273">
        <v>3.38</v>
      </c>
      <c r="L143" s="273">
        <v>0</v>
      </c>
      <c r="M143" s="273">
        <v>0</v>
      </c>
      <c r="N143" s="282">
        <f>E143/D143*100</f>
        <v>99.898659958003236</v>
      </c>
      <c r="O143" s="248"/>
      <c r="P143" s="97"/>
      <c r="Q143" s="51"/>
      <c r="R143" s="77"/>
    </row>
    <row r="144" spans="1:18" ht="60" customHeight="1">
      <c r="A144" s="276" t="s">
        <v>318</v>
      </c>
      <c r="B144" s="289" t="s">
        <v>321</v>
      </c>
      <c r="C144" s="276"/>
      <c r="D144" s="277">
        <f t="shared" si="46"/>
        <v>7480.3</v>
      </c>
      <c r="E144" s="277">
        <f t="shared" si="46"/>
        <v>7447.79</v>
      </c>
      <c r="F144" s="273">
        <v>0</v>
      </c>
      <c r="G144" s="273">
        <v>0</v>
      </c>
      <c r="H144" s="273">
        <v>7480.3</v>
      </c>
      <c r="I144" s="273">
        <v>7447.79</v>
      </c>
      <c r="J144" s="273">
        <v>0</v>
      </c>
      <c r="K144" s="273">
        <v>0</v>
      </c>
      <c r="L144" s="273">
        <v>0</v>
      </c>
      <c r="M144" s="273">
        <v>0</v>
      </c>
      <c r="N144" s="282">
        <f>E144/D144*100</f>
        <v>99.565391762362466</v>
      </c>
      <c r="O144" s="248"/>
      <c r="P144" s="97"/>
      <c r="Q144" s="51"/>
      <c r="R144" s="77"/>
    </row>
    <row r="145" spans="1:18" ht="66.75" customHeight="1">
      <c r="A145" s="232" t="s">
        <v>209</v>
      </c>
      <c r="B145" s="265" t="s">
        <v>328</v>
      </c>
      <c r="C145" s="230"/>
      <c r="D145" s="55">
        <f t="shared" si="46"/>
        <v>800</v>
      </c>
      <c r="E145" s="55">
        <f t="shared" si="46"/>
        <v>1000</v>
      </c>
      <c r="F145" s="55">
        <f>F147+F148+F149+F150+F151</f>
        <v>0</v>
      </c>
      <c r="G145" s="55">
        <f t="shared" ref="G145:N145" si="47">G147+G148+G149+G150+G151</f>
        <v>0</v>
      </c>
      <c r="H145" s="55">
        <f t="shared" si="47"/>
        <v>0</v>
      </c>
      <c r="I145" s="55">
        <f t="shared" si="47"/>
        <v>0</v>
      </c>
      <c r="J145" s="55">
        <f t="shared" si="47"/>
        <v>800</v>
      </c>
      <c r="K145" s="55">
        <f t="shared" si="47"/>
        <v>1000</v>
      </c>
      <c r="L145" s="55">
        <f t="shared" si="47"/>
        <v>0</v>
      </c>
      <c r="M145" s="55">
        <f t="shared" si="47"/>
        <v>0</v>
      </c>
      <c r="N145" s="55" t="e">
        <f t="shared" si="47"/>
        <v>#DIV/0!</v>
      </c>
      <c r="O145" s="182" t="s">
        <v>382</v>
      </c>
      <c r="P145" s="234">
        <v>0</v>
      </c>
      <c r="Q145" s="234">
        <v>0</v>
      </c>
      <c r="R145" s="121">
        <v>0</v>
      </c>
    </row>
    <row r="146" spans="1:18">
      <c r="A146" s="388" t="s">
        <v>86</v>
      </c>
      <c r="B146" s="388"/>
      <c r="C146" s="388"/>
      <c r="D146" s="126"/>
      <c r="E146" s="131"/>
      <c r="F146" s="131"/>
      <c r="G146" s="93"/>
      <c r="H146" s="93"/>
      <c r="I146" s="131"/>
      <c r="J146" s="131"/>
      <c r="K146" s="131"/>
      <c r="L146" s="131"/>
      <c r="M146" s="93"/>
      <c r="N146" s="130"/>
      <c r="O146" s="215"/>
      <c r="P146" s="51"/>
      <c r="Q146" s="51"/>
      <c r="R146" s="77"/>
    </row>
    <row r="147" spans="1:18" ht="101.25">
      <c r="A147" s="57" t="s">
        <v>210</v>
      </c>
      <c r="B147" s="155" t="s">
        <v>322</v>
      </c>
      <c r="C147" s="53"/>
      <c r="D147" s="62">
        <f t="shared" ref="D147:E150" si="48">F147+H147+J147+L147</f>
        <v>0</v>
      </c>
      <c r="E147" s="62">
        <f t="shared" si="48"/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98" t="e">
        <f>E147/D147*100</f>
        <v>#DIV/0!</v>
      </c>
      <c r="O147" s="249"/>
      <c r="P147" s="51"/>
      <c r="Q147" s="51"/>
      <c r="R147" s="90"/>
    </row>
    <row r="148" spans="1:18" ht="44.25">
      <c r="A148" s="57" t="s">
        <v>211</v>
      </c>
      <c r="B148" s="155" t="s">
        <v>323</v>
      </c>
      <c r="C148" s="42"/>
      <c r="D148" s="62">
        <f t="shared" si="48"/>
        <v>150</v>
      </c>
      <c r="E148" s="62">
        <f t="shared" si="48"/>
        <v>150</v>
      </c>
      <c r="F148" s="79">
        <v>0</v>
      </c>
      <c r="G148" s="79">
        <v>0</v>
      </c>
      <c r="H148" s="79">
        <v>0</v>
      </c>
      <c r="I148" s="79">
        <v>0</v>
      </c>
      <c r="J148" s="79">
        <v>150</v>
      </c>
      <c r="K148" s="79">
        <v>150</v>
      </c>
      <c r="L148" s="79">
        <v>0</v>
      </c>
      <c r="M148" s="79">
        <v>0</v>
      </c>
      <c r="N148" s="91">
        <v>0</v>
      </c>
      <c r="O148" s="250"/>
      <c r="P148" s="51"/>
      <c r="Q148" s="51"/>
      <c r="R148" s="90"/>
    </row>
    <row r="149" spans="1:18" ht="45">
      <c r="A149" s="41" t="s">
        <v>212</v>
      </c>
      <c r="B149" s="280" t="s">
        <v>324</v>
      </c>
      <c r="C149" s="42"/>
      <c r="D149" s="62">
        <f t="shared" si="48"/>
        <v>50</v>
      </c>
      <c r="E149" s="62">
        <f t="shared" si="48"/>
        <v>50</v>
      </c>
      <c r="F149" s="79">
        <v>0</v>
      </c>
      <c r="G149" s="79">
        <v>0</v>
      </c>
      <c r="H149" s="79">
        <v>0</v>
      </c>
      <c r="I149" s="79">
        <v>0</v>
      </c>
      <c r="J149" s="79">
        <v>50</v>
      </c>
      <c r="K149" s="79">
        <v>50</v>
      </c>
      <c r="L149" s="79">
        <v>0</v>
      </c>
      <c r="M149" s="79">
        <v>0</v>
      </c>
      <c r="N149" s="98">
        <f>E149/D149*100</f>
        <v>100</v>
      </c>
      <c r="O149" s="250"/>
      <c r="P149" s="51"/>
      <c r="Q149" s="51"/>
      <c r="R149" s="77"/>
    </row>
    <row r="150" spans="1:18" ht="33">
      <c r="A150" s="276" t="s">
        <v>326</v>
      </c>
      <c r="B150" s="155" t="s">
        <v>325</v>
      </c>
      <c r="C150" s="53"/>
      <c r="D150" s="62">
        <f t="shared" si="48"/>
        <v>450</v>
      </c>
      <c r="E150" s="62">
        <f t="shared" si="48"/>
        <v>650</v>
      </c>
      <c r="F150" s="92">
        <v>0</v>
      </c>
      <c r="G150" s="92">
        <v>0</v>
      </c>
      <c r="H150" s="92">
        <v>0</v>
      </c>
      <c r="I150" s="92">
        <v>0</v>
      </c>
      <c r="J150" s="79">
        <v>450</v>
      </c>
      <c r="K150" s="79">
        <v>650</v>
      </c>
      <c r="L150" s="92">
        <v>0</v>
      </c>
      <c r="M150" s="92">
        <v>0</v>
      </c>
      <c r="N150" s="98">
        <f>E150/D150*100</f>
        <v>144.44444444444443</v>
      </c>
      <c r="O150" s="250"/>
      <c r="P150" s="51"/>
      <c r="Q150" s="51"/>
      <c r="R150" s="90"/>
    </row>
    <row r="151" spans="1:18" ht="44.25">
      <c r="A151" s="276" t="s">
        <v>213</v>
      </c>
      <c r="B151" s="281" t="s">
        <v>327</v>
      </c>
      <c r="C151" s="278"/>
      <c r="D151" s="62">
        <f t="shared" ref="D151" si="49">F151+H151+J151+L151</f>
        <v>150</v>
      </c>
      <c r="E151" s="62">
        <f t="shared" ref="E151" si="50">G151+I151+K151+M151</f>
        <v>150</v>
      </c>
      <c r="F151" s="92">
        <v>0</v>
      </c>
      <c r="G151" s="92">
        <v>0</v>
      </c>
      <c r="H151" s="92">
        <v>0</v>
      </c>
      <c r="I151" s="92">
        <v>0</v>
      </c>
      <c r="J151" s="79">
        <v>150</v>
      </c>
      <c r="K151" s="79">
        <v>150</v>
      </c>
      <c r="L151" s="92">
        <v>0</v>
      </c>
      <c r="M151" s="92">
        <v>0</v>
      </c>
      <c r="N151" s="98">
        <f>E151/D151*100</f>
        <v>100</v>
      </c>
      <c r="O151" s="290"/>
      <c r="P151" s="279"/>
      <c r="Q151" s="279"/>
      <c r="R151" s="291"/>
    </row>
    <row r="152" spans="1:18" ht="123.75">
      <c r="A152" s="117">
        <v>6</v>
      </c>
      <c r="B152" s="231" t="s">
        <v>263</v>
      </c>
      <c r="C152" s="231"/>
      <c r="D152" s="63">
        <f>F152+H152+J152+L152</f>
        <v>79416.12999999999</v>
      </c>
      <c r="E152" s="63">
        <f>G152+I152+K152+M152</f>
        <v>82561.790000000008</v>
      </c>
      <c r="F152" s="63">
        <f>F154+F155+F156+F157+F158</f>
        <v>0</v>
      </c>
      <c r="G152" s="63">
        <f>G154+G155+G156+G157+G158</f>
        <v>0</v>
      </c>
      <c r="H152" s="63">
        <f>H154+H155+H156+H157+H158</f>
        <v>67657.399999999994</v>
      </c>
      <c r="I152" s="63">
        <f t="shared" ref="I152:M152" si="51">I154+I155+I156+I157+I158</f>
        <v>68188.570000000007</v>
      </c>
      <c r="J152" s="63">
        <f t="shared" si="51"/>
        <v>11758.73</v>
      </c>
      <c r="K152" s="63">
        <f t="shared" si="51"/>
        <v>14373.22</v>
      </c>
      <c r="L152" s="63">
        <f t="shared" si="51"/>
        <v>0</v>
      </c>
      <c r="M152" s="63">
        <f t="shared" si="51"/>
        <v>0</v>
      </c>
      <c r="N152" s="101">
        <f>E152/D152*100</f>
        <v>103.96098374473803</v>
      </c>
      <c r="O152" s="236" t="s">
        <v>267</v>
      </c>
      <c r="P152" s="261">
        <v>0.70399999999999996</v>
      </c>
      <c r="Q152" s="261">
        <v>0.70399999999999996</v>
      </c>
      <c r="R152" s="233">
        <f>Q152/P152*100</f>
        <v>100</v>
      </c>
    </row>
    <row r="153" spans="1:18">
      <c r="A153" s="388" t="s">
        <v>86</v>
      </c>
      <c r="B153" s="388"/>
      <c r="C153" s="388"/>
      <c r="D153" s="132"/>
      <c r="E153" s="120"/>
      <c r="F153" s="131"/>
      <c r="G153" s="93"/>
      <c r="H153" s="93"/>
      <c r="I153" s="131"/>
      <c r="J153" s="131"/>
      <c r="K153" s="131"/>
      <c r="L153" s="131"/>
      <c r="M153" s="93"/>
      <c r="N153" s="126"/>
      <c r="O153" s="251"/>
      <c r="P153" s="83"/>
      <c r="Q153" s="123"/>
      <c r="R153" s="123"/>
    </row>
    <row r="154" spans="1:18" ht="56.25">
      <c r="A154" s="151" t="s">
        <v>231</v>
      </c>
      <c r="B154" s="148" t="s">
        <v>229</v>
      </c>
      <c r="C154" s="103"/>
      <c r="D154" s="55">
        <f t="shared" ref="D154:E157" si="52">F154+H154+J154+L154</f>
        <v>11667.1</v>
      </c>
      <c r="E154" s="55">
        <f t="shared" si="52"/>
        <v>14245.38</v>
      </c>
      <c r="F154" s="58">
        <v>0</v>
      </c>
      <c r="G154" s="58">
        <v>0</v>
      </c>
      <c r="H154" s="58">
        <v>0</v>
      </c>
      <c r="I154" s="58">
        <v>0</v>
      </c>
      <c r="J154" s="285">
        <v>11667.1</v>
      </c>
      <c r="K154" s="285">
        <v>14245.38</v>
      </c>
      <c r="L154" s="58">
        <v>0</v>
      </c>
      <c r="M154" s="58">
        <v>0</v>
      </c>
      <c r="N154" s="41">
        <f>E154/D154*100</f>
        <v>122.09872204746679</v>
      </c>
      <c r="O154" s="182"/>
      <c r="P154" s="104"/>
      <c r="Q154" s="32"/>
      <c r="R154" s="48"/>
    </row>
    <row r="155" spans="1:18" ht="45">
      <c r="A155" s="151" t="s">
        <v>232</v>
      </c>
      <c r="B155" s="150" t="s">
        <v>230</v>
      </c>
      <c r="C155" s="53"/>
      <c r="D155" s="105">
        <f t="shared" si="52"/>
        <v>67739.03</v>
      </c>
      <c r="E155" s="105">
        <f t="shared" si="52"/>
        <v>68306.41</v>
      </c>
      <c r="F155" s="91">
        <v>0</v>
      </c>
      <c r="G155" s="91">
        <v>0</v>
      </c>
      <c r="H155" s="288">
        <v>67657.399999999994</v>
      </c>
      <c r="I155" s="288">
        <v>68188.570000000007</v>
      </c>
      <c r="J155" s="288">
        <v>81.63</v>
      </c>
      <c r="K155" s="288">
        <v>117.84</v>
      </c>
      <c r="L155" s="106">
        <v>0</v>
      </c>
      <c r="M155" s="106">
        <v>0</v>
      </c>
      <c r="N155" s="107">
        <f>E155/D155*100</f>
        <v>100.83759687730989</v>
      </c>
      <c r="O155" s="182"/>
      <c r="P155" s="104"/>
      <c r="Q155" s="104"/>
      <c r="R155" s="108"/>
    </row>
    <row r="156" spans="1:18" ht="55.5">
      <c r="A156" s="286" t="s">
        <v>233</v>
      </c>
      <c r="B156" s="284" t="s">
        <v>329</v>
      </c>
      <c r="C156" s="42"/>
      <c r="D156" s="105">
        <f t="shared" si="52"/>
        <v>0</v>
      </c>
      <c r="E156" s="105">
        <f t="shared" si="52"/>
        <v>0</v>
      </c>
      <c r="F156" s="153">
        <v>0</v>
      </c>
      <c r="G156" s="153">
        <v>0</v>
      </c>
      <c r="H156" s="153">
        <v>0</v>
      </c>
      <c r="I156" s="153">
        <v>0</v>
      </c>
      <c r="J156" s="106">
        <v>0</v>
      </c>
      <c r="K156" s="106">
        <v>0</v>
      </c>
      <c r="L156" s="152">
        <v>0</v>
      </c>
      <c r="M156" s="152">
        <v>0</v>
      </c>
      <c r="N156" s="146">
        <v>0</v>
      </c>
      <c r="O156" s="252"/>
      <c r="P156" s="120"/>
      <c r="Q156" s="120"/>
      <c r="R156" s="120"/>
    </row>
    <row r="157" spans="1:18" ht="55.5">
      <c r="A157" s="286" t="s">
        <v>234</v>
      </c>
      <c r="B157" s="283" t="s">
        <v>330</v>
      </c>
      <c r="C157" s="283"/>
      <c r="D157" s="105">
        <f t="shared" si="52"/>
        <v>0</v>
      </c>
      <c r="E157" s="105">
        <f t="shared" si="52"/>
        <v>0</v>
      </c>
      <c r="F157" s="288">
        <v>0</v>
      </c>
      <c r="G157" s="288">
        <v>0</v>
      </c>
      <c r="H157" s="288">
        <v>0</v>
      </c>
      <c r="I157" s="288">
        <v>0</v>
      </c>
      <c r="J157" s="106">
        <v>0</v>
      </c>
      <c r="K157" s="106">
        <v>0</v>
      </c>
      <c r="L157" s="287">
        <v>0</v>
      </c>
      <c r="M157" s="287">
        <v>0</v>
      </c>
      <c r="N157" s="283">
        <v>0</v>
      </c>
      <c r="O157" s="253"/>
      <c r="P157" s="84"/>
      <c r="Q157" s="84"/>
      <c r="R157" s="84"/>
    </row>
    <row r="158" spans="1:18" ht="66.75">
      <c r="A158" s="286" t="s">
        <v>235</v>
      </c>
      <c r="B158" s="283" t="s">
        <v>331</v>
      </c>
      <c r="C158" s="146"/>
      <c r="D158" s="105">
        <f t="shared" ref="D158" si="53">F158+H158+J158+L158</f>
        <v>10</v>
      </c>
      <c r="E158" s="105">
        <f t="shared" ref="E158" si="54">G158+I158+K158+M158</f>
        <v>10</v>
      </c>
      <c r="F158" s="153">
        <v>0</v>
      </c>
      <c r="G158" s="153">
        <v>0</v>
      </c>
      <c r="H158" s="153">
        <v>0</v>
      </c>
      <c r="I158" s="153">
        <v>0</v>
      </c>
      <c r="J158" s="106">
        <v>10</v>
      </c>
      <c r="K158" s="106">
        <v>10</v>
      </c>
      <c r="L158" s="152">
        <v>0</v>
      </c>
      <c r="M158" s="152">
        <v>0</v>
      </c>
      <c r="N158" s="146">
        <v>0</v>
      </c>
      <c r="O158" s="254"/>
      <c r="P158" s="109"/>
      <c r="Q158" s="56"/>
      <c r="R158" s="56"/>
    </row>
    <row r="159" spans="1:18" ht="94.5">
      <c r="A159" s="235" t="s">
        <v>295</v>
      </c>
      <c r="B159" s="292" t="s">
        <v>332</v>
      </c>
      <c r="C159" s="168"/>
      <c r="D159" s="99">
        <f t="shared" ref="D159:M159" si="55">D161+D169</f>
        <v>71159.799999999988</v>
      </c>
      <c r="E159" s="99">
        <f t="shared" si="55"/>
        <v>71159.799999999988</v>
      </c>
      <c r="F159" s="99">
        <f t="shared" si="55"/>
        <v>37443.5</v>
      </c>
      <c r="G159" s="99">
        <f t="shared" si="55"/>
        <v>37443.5</v>
      </c>
      <c r="H159" s="99">
        <f t="shared" si="55"/>
        <v>22530.399999999998</v>
      </c>
      <c r="I159" s="99">
        <f t="shared" si="55"/>
        <v>22530.399999999998</v>
      </c>
      <c r="J159" s="99">
        <f t="shared" si="55"/>
        <v>6453.7</v>
      </c>
      <c r="K159" s="99">
        <f t="shared" si="55"/>
        <v>6453.7</v>
      </c>
      <c r="L159" s="99">
        <f t="shared" si="55"/>
        <v>4732.2</v>
      </c>
      <c r="M159" s="99">
        <f t="shared" si="55"/>
        <v>4732.2</v>
      </c>
      <c r="N159" s="67">
        <f>E159/D159*100</f>
        <v>100</v>
      </c>
      <c r="O159" s="218" t="s">
        <v>236</v>
      </c>
      <c r="P159" s="100">
        <v>1.0249999999999999</v>
      </c>
      <c r="Q159" s="100">
        <v>1.0189999999999999</v>
      </c>
      <c r="R159" s="87">
        <f>Q159/P159*100</f>
        <v>99.414634146341456</v>
      </c>
    </row>
    <row r="160" spans="1:18">
      <c r="A160" s="556" t="s">
        <v>76</v>
      </c>
      <c r="B160" s="556"/>
      <c r="C160" s="556"/>
      <c r="D160" s="227"/>
      <c r="E160" s="224"/>
      <c r="F160" s="224"/>
      <c r="G160" s="224"/>
      <c r="H160" s="224"/>
      <c r="I160" s="228"/>
      <c r="J160" s="228"/>
      <c r="K160" s="228"/>
      <c r="L160" s="228"/>
      <c r="M160" s="224"/>
      <c r="N160" s="225"/>
      <c r="O160" s="173"/>
      <c r="P160" s="174"/>
      <c r="Q160" s="174"/>
      <c r="R160" s="175"/>
    </row>
    <row r="161" spans="1:18" ht="62.25" customHeight="1">
      <c r="A161" s="371" t="s">
        <v>237</v>
      </c>
      <c r="B161" s="446" t="s">
        <v>333</v>
      </c>
      <c r="C161" s="554"/>
      <c r="D161" s="558">
        <f>F161+H161+J161+L161</f>
        <v>56336.799999999996</v>
      </c>
      <c r="E161" s="558">
        <f>G161+I161+K161+M161</f>
        <v>56336.799999999996</v>
      </c>
      <c r="F161" s="558">
        <f>F164+F165+F166+F167+F168</f>
        <v>33500</v>
      </c>
      <c r="G161" s="558">
        <f t="shared" ref="G161:M161" si="56">G164+G165+G166+G167+G168</f>
        <v>33500</v>
      </c>
      <c r="H161" s="558">
        <f t="shared" si="56"/>
        <v>17583.099999999999</v>
      </c>
      <c r="I161" s="558">
        <f t="shared" si="56"/>
        <v>17583.099999999999</v>
      </c>
      <c r="J161" s="558">
        <f t="shared" si="56"/>
        <v>5253.7</v>
      </c>
      <c r="K161" s="558">
        <f t="shared" si="56"/>
        <v>5253.7</v>
      </c>
      <c r="L161" s="558">
        <f t="shared" si="56"/>
        <v>0</v>
      </c>
      <c r="M161" s="558">
        <f t="shared" si="56"/>
        <v>0</v>
      </c>
      <c r="N161" s="563">
        <f>E161/D161*100</f>
        <v>100</v>
      </c>
      <c r="O161" s="255" t="s">
        <v>236</v>
      </c>
      <c r="P161" s="176">
        <v>1.0249999999999999</v>
      </c>
      <c r="Q161" s="177">
        <v>1.0589999999999999</v>
      </c>
      <c r="R161" s="221">
        <f>Q161/P161*100</f>
        <v>103.3170731707317</v>
      </c>
    </row>
    <row r="162" spans="1:18" ht="109.5" customHeight="1">
      <c r="A162" s="375"/>
      <c r="B162" s="447"/>
      <c r="C162" s="555"/>
      <c r="D162" s="558"/>
      <c r="E162" s="558"/>
      <c r="F162" s="558"/>
      <c r="G162" s="558"/>
      <c r="H162" s="558"/>
      <c r="I162" s="558"/>
      <c r="J162" s="558"/>
      <c r="K162" s="558"/>
      <c r="L162" s="558"/>
      <c r="M162" s="558"/>
      <c r="N162" s="563"/>
      <c r="O162" s="256" t="s">
        <v>262</v>
      </c>
      <c r="P162" s="193">
        <v>20956</v>
      </c>
      <c r="Q162" s="193">
        <v>26107</v>
      </c>
      <c r="R162" s="221">
        <f>Q162/P162*100</f>
        <v>124.58007253292614</v>
      </c>
    </row>
    <row r="163" spans="1:18">
      <c r="A163" s="556" t="s">
        <v>86</v>
      </c>
      <c r="B163" s="556"/>
      <c r="C163" s="556"/>
      <c r="D163" s="178"/>
      <c r="E163" s="229"/>
      <c r="F163" s="172"/>
      <c r="G163" s="171"/>
      <c r="H163" s="171"/>
      <c r="I163" s="172"/>
      <c r="J163" s="172"/>
      <c r="K163" s="172"/>
      <c r="L163" s="172"/>
      <c r="M163" s="171"/>
      <c r="N163" s="180"/>
      <c r="O163" s="257"/>
      <c r="P163" s="180"/>
      <c r="Q163" s="181"/>
      <c r="R163" s="181"/>
    </row>
    <row r="164" spans="1:18" ht="67.5">
      <c r="A164" s="102" t="s">
        <v>238</v>
      </c>
      <c r="B164" s="165" t="s">
        <v>239</v>
      </c>
      <c r="C164" s="165"/>
      <c r="D164" s="55">
        <f t="shared" ref="D164:E168" si="57">F164+H164+J164+L164</f>
        <v>13000</v>
      </c>
      <c r="E164" s="55">
        <f t="shared" si="57"/>
        <v>13000</v>
      </c>
      <c r="F164" s="170">
        <v>5500</v>
      </c>
      <c r="G164" s="340">
        <v>5500</v>
      </c>
      <c r="H164" s="170">
        <v>7500</v>
      </c>
      <c r="I164" s="340">
        <v>7500</v>
      </c>
      <c r="J164" s="170">
        <v>0</v>
      </c>
      <c r="K164" s="170">
        <v>0</v>
      </c>
      <c r="L164" s="170">
        <v>0</v>
      </c>
      <c r="M164" s="170">
        <v>0</v>
      </c>
      <c r="N164" s="167">
        <f>E164/D164*100</f>
        <v>100</v>
      </c>
      <c r="O164" s="182" t="s">
        <v>240</v>
      </c>
      <c r="P164" s="176">
        <v>1.05</v>
      </c>
      <c r="Q164" s="177">
        <v>1.034</v>
      </c>
      <c r="R164" s="221">
        <f>Q164/P164*100</f>
        <v>98.476190476190467</v>
      </c>
    </row>
    <row r="165" spans="1:18" ht="56.25">
      <c r="A165" s="169" t="s">
        <v>241</v>
      </c>
      <c r="B165" s="183" t="s">
        <v>242</v>
      </c>
      <c r="C165" s="163"/>
      <c r="D165" s="105">
        <f t="shared" si="57"/>
        <v>30000</v>
      </c>
      <c r="E165" s="105">
        <f t="shared" si="57"/>
        <v>30000</v>
      </c>
      <c r="F165" s="166">
        <v>23000</v>
      </c>
      <c r="G165" s="288">
        <v>23000</v>
      </c>
      <c r="H165" s="166">
        <v>7000</v>
      </c>
      <c r="I165" s="288">
        <v>7000</v>
      </c>
      <c r="J165" s="166">
        <v>0</v>
      </c>
      <c r="K165" s="166">
        <v>0</v>
      </c>
      <c r="L165" s="106">
        <v>0</v>
      </c>
      <c r="M165" s="106">
        <v>0</v>
      </c>
      <c r="N165" s="107">
        <f>E165/D165*100</f>
        <v>100</v>
      </c>
      <c r="O165" s="182" t="s">
        <v>243</v>
      </c>
      <c r="P165" s="104">
        <v>1.016</v>
      </c>
      <c r="Q165" s="104">
        <v>1.0509999999999999</v>
      </c>
      <c r="R165" s="221">
        <f>Q165/P165*100</f>
        <v>103.44488188976378</v>
      </c>
    </row>
    <row r="166" spans="1:18" ht="57.75" customHeight="1">
      <c r="A166" s="169" t="s">
        <v>244</v>
      </c>
      <c r="B166" s="163" t="s">
        <v>245</v>
      </c>
      <c r="C166" s="163"/>
      <c r="D166" s="105">
        <f t="shared" si="57"/>
        <v>7000</v>
      </c>
      <c r="E166" s="105">
        <f t="shared" si="57"/>
        <v>7000</v>
      </c>
      <c r="F166" s="166">
        <v>5000</v>
      </c>
      <c r="G166" s="288">
        <v>5000</v>
      </c>
      <c r="H166" s="166">
        <v>2000</v>
      </c>
      <c r="I166" s="288">
        <v>2000</v>
      </c>
      <c r="J166" s="106">
        <v>0</v>
      </c>
      <c r="K166" s="106">
        <v>0</v>
      </c>
      <c r="L166" s="184">
        <v>0</v>
      </c>
      <c r="M166" s="184">
        <v>0</v>
      </c>
      <c r="N166" s="185">
        <f>E166/D166*100</f>
        <v>100</v>
      </c>
      <c r="O166" s="226"/>
      <c r="P166" s="104"/>
      <c r="Q166" s="104"/>
      <c r="R166" s="221"/>
    </row>
    <row r="167" spans="1:18" ht="55.5">
      <c r="A167" s="167" t="s">
        <v>246</v>
      </c>
      <c r="B167" s="164" t="s">
        <v>247</v>
      </c>
      <c r="C167" s="164"/>
      <c r="D167" s="105">
        <f t="shared" si="57"/>
        <v>0</v>
      </c>
      <c r="E167" s="105">
        <f t="shared" si="57"/>
        <v>0</v>
      </c>
      <c r="F167" s="166">
        <v>0</v>
      </c>
      <c r="G167" s="166">
        <v>0</v>
      </c>
      <c r="H167" s="166">
        <v>0</v>
      </c>
      <c r="I167" s="288">
        <v>0</v>
      </c>
      <c r="J167" s="106">
        <v>0</v>
      </c>
      <c r="K167" s="106">
        <v>0</v>
      </c>
      <c r="L167" s="184">
        <v>0</v>
      </c>
      <c r="M167" s="184">
        <v>0</v>
      </c>
      <c r="N167" s="185">
        <v>0</v>
      </c>
      <c r="O167" s="179"/>
      <c r="P167" s="179"/>
      <c r="Q167" s="179"/>
      <c r="R167" s="179"/>
    </row>
    <row r="168" spans="1:18" ht="66.75">
      <c r="A168" s="169" t="s">
        <v>248</v>
      </c>
      <c r="B168" s="163" t="s">
        <v>249</v>
      </c>
      <c r="C168" s="163"/>
      <c r="D168" s="105">
        <f t="shared" si="57"/>
        <v>6336.7999999999993</v>
      </c>
      <c r="E168" s="105">
        <f t="shared" si="57"/>
        <v>6336.7999999999993</v>
      </c>
      <c r="F168" s="170">
        <v>0</v>
      </c>
      <c r="G168" s="170">
        <v>0</v>
      </c>
      <c r="H168" s="170">
        <v>1083.0999999999999</v>
      </c>
      <c r="I168" s="340">
        <v>1083.0999999999999</v>
      </c>
      <c r="J168" s="170">
        <v>5253.7</v>
      </c>
      <c r="K168" s="340">
        <v>5253.7</v>
      </c>
      <c r="L168" s="170">
        <v>0</v>
      </c>
      <c r="M168" s="170">
        <v>0</v>
      </c>
      <c r="N168" s="170">
        <f>E168/D168*100</f>
        <v>100</v>
      </c>
      <c r="O168" s="226"/>
      <c r="P168" s="104"/>
      <c r="Q168" s="104"/>
      <c r="R168" s="221"/>
    </row>
    <row r="169" spans="1:18" ht="90">
      <c r="A169" s="186" t="s">
        <v>250</v>
      </c>
      <c r="B169" s="341" t="s">
        <v>408</v>
      </c>
      <c r="C169" s="164"/>
      <c r="D169" s="187">
        <f>D171</f>
        <v>14823</v>
      </c>
      <c r="E169" s="187">
        <f t="shared" ref="E169:N169" si="58">E171</f>
        <v>14823</v>
      </c>
      <c r="F169" s="187">
        <f t="shared" si="58"/>
        <v>3943.5</v>
      </c>
      <c r="G169" s="187">
        <f t="shared" si="58"/>
        <v>3943.5</v>
      </c>
      <c r="H169" s="187">
        <f t="shared" si="58"/>
        <v>4947.3</v>
      </c>
      <c r="I169" s="187">
        <f t="shared" si="58"/>
        <v>4947.3</v>
      </c>
      <c r="J169" s="187">
        <f t="shared" si="58"/>
        <v>1200</v>
      </c>
      <c r="K169" s="187">
        <f t="shared" si="58"/>
        <v>1200</v>
      </c>
      <c r="L169" s="187">
        <f t="shared" si="58"/>
        <v>4732.2</v>
      </c>
      <c r="M169" s="187">
        <f t="shared" si="58"/>
        <v>4732.2</v>
      </c>
      <c r="N169" s="188">
        <f t="shared" si="58"/>
        <v>100</v>
      </c>
      <c r="O169" s="189" t="s">
        <v>383</v>
      </c>
      <c r="P169" s="109" t="s">
        <v>384</v>
      </c>
      <c r="Q169" s="56">
        <v>961.05</v>
      </c>
      <c r="R169" s="221">
        <f>Q169/P169*100</f>
        <v>188.18288623458</v>
      </c>
    </row>
    <row r="170" spans="1:18">
      <c r="A170" s="556" t="s">
        <v>86</v>
      </c>
      <c r="B170" s="556"/>
      <c r="C170" s="429"/>
      <c r="D170" s="222"/>
      <c r="E170" s="223"/>
      <c r="F170" s="223"/>
      <c r="G170" s="224"/>
      <c r="H170" s="224"/>
      <c r="I170" s="223"/>
      <c r="J170" s="223"/>
      <c r="K170" s="224"/>
      <c r="L170" s="224"/>
      <c r="M170" s="224"/>
      <c r="N170" s="225"/>
      <c r="O170" s="190"/>
      <c r="P170" s="191"/>
      <c r="Q170" s="191"/>
      <c r="R170" s="192"/>
    </row>
    <row r="171" spans="1:18" ht="89.25" customHeight="1">
      <c r="A171" s="552" t="s">
        <v>251</v>
      </c>
      <c r="B171" s="371" t="s">
        <v>252</v>
      </c>
      <c r="C171" s="371"/>
      <c r="D171" s="559">
        <f>F171+H171+J171+L171</f>
        <v>14823</v>
      </c>
      <c r="E171" s="559">
        <f>G171+I171+K171+M171</f>
        <v>14823</v>
      </c>
      <c r="F171" s="564">
        <v>3943.5</v>
      </c>
      <c r="G171" s="564">
        <v>3943.5</v>
      </c>
      <c r="H171" s="564">
        <v>4947.3</v>
      </c>
      <c r="I171" s="564">
        <v>4947.3</v>
      </c>
      <c r="J171" s="564">
        <v>1200</v>
      </c>
      <c r="K171" s="564">
        <v>1200</v>
      </c>
      <c r="L171" s="564">
        <v>4732.2</v>
      </c>
      <c r="M171" s="564">
        <v>4732.2</v>
      </c>
      <c r="N171" s="566">
        <f>E171/D171*100</f>
        <v>100</v>
      </c>
      <c r="O171" s="334" t="s">
        <v>385</v>
      </c>
      <c r="P171" s="177">
        <v>0.14549999999999999</v>
      </c>
      <c r="Q171" s="176">
        <v>0.34</v>
      </c>
      <c r="R171" s="221">
        <f>Q171/P171*100</f>
        <v>233.6769759450172</v>
      </c>
    </row>
    <row r="172" spans="1:18" ht="90.75">
      <c r="A172" s="553"/>
      <c r="B172" s="372"/>
      <c r="C172" s="372"/>
      <c r="D172" s="560"/>
      <c r="E172" s="560"/>
      <c r="F172" s="565"/>
      <c r="G172" s="565"/>
      <c r="H172" s="565"/>
      <c r="I172" s="565"/>
      <c r="J172" s="565"/>
      <c r="K172" s="565"/>
      <c r="L172" s="565"/>
      <c r="M172" s="565"/>
      <c r="N172" s="567"/>
      <c r="O172" s="334" t="s">
        <v>386</v>
      </c>
      <c r="P172" s="176">
        <v>0.216</v>
      </c>
      <c r="Q172" s="176">
        <v>0.44</v>
      </c>
      <c r="R172" s="221">
        <f>Q172/P172*100</f>
        <v>203.70370370370372</v>
      </c>
    </row>
    <row r="187" spans="4:6">
      <c r="D187" s="194"/>
    </row>
    <row r="191" spans="4:6">
      <c r="D191" s="195"/>
      <c r="E191" s="195"/>
      <c r="F191" s="195"/>
    </row>
  </sheetData>
  <mergeCells count="427"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M56:M57"/>
    <mergeCell ref="N56:N57"/>
    <mergeCell ref="A56:A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C56:C57"/>
    <mergeCell ref="A10:C10"/>
    <mergeCell ref="A11:A13"/>
    <mergeCell ref="B11:B13"/>
    <mergeCell ref="C11:C13"/>
    <mergeCell ref="D11:D13"/>
    <mergeCell ref="E11:E13"/>
    <mergeCell ref="D3:E4"/>
    <mergeCell ref="A171:A172"/>
    <mergeCell ref="B171:B172"/>
    <mergeCell ref="A161:A162"/>
    <mergeCell ref="B161:B162"/>
    <mergeCell ref="C161:C162"/>
    <mergeCell ref="A39:C39"/>
    <mergeCell ref="A44:C44"/>
    <mergeCell ref="A160:C160"/>
    <mergeCell ref="A163:C163"/>
    <mergeCell ref="A170:C170"/>
    <mergeCell ref="C99:C101"/>
    <mergeCell ref="D161:D162"/>
    <mergeCell ref="E161:E162"/>
    <mergeCell ref="D171:D172"/>
    <mergeCell ref="C171:C172"/>
    <mergeCell ref="E171:E172"/>
    <mergeCell ref="B56:B57"/>
    <mergeCell ref="A1:R1"/>
    <mergeCell ref="A2:A5"/>
    <mergeCell ref="B2:B5"/>
    <mergeCell ref="C2:C5"/>
    <mergeCell ref="D2:M2"/>
    <mergeCell ref="N2:N5"/>
    <mergeCell ref="O2:O5"/>
    <mergeCell ref="P2:P5"/>
    <mergeCell ref="Q2:Q5"/>
    <mergeCell ref="R2:R5"/>
    <mergeCell ref="F3:M3"/>
    <mergeCell ref="F4:G4"/>
    <mergeCell ref="H4:I4"/>
    <mergeCell ref="J4:K4"/>
    <mergeCell ref="L4:M4"/>
    <mergeCell ref="G11:G13"/>
    <mergeCell ref="A21:A28"/>
    <mergeCell ref="B21:B28"/>
    <mergeCell ref="C21:C28"/>
    <mergeCell ref="D21:D28"/>
    <mergeCell ref="E21:E28"/>
    <mergeCell ref="F21:F28"/>
    <mergeCell ref="G21:G28"/>
    <mergeCell ref="A15:A17"/>
    <mergeCell ref="B15:B17"/>
    <mergeCell ref="C15:C17"/>
    <mergeCell ref="D15:D17"/>
    <mergeCell ref="E15:E17"/>
    <mergeCell ref="F15:F17"/>
    <mergeCell ref="N11:N13"/>
    <mergeCell ref="A14:C14"/>
    <mergeCell ref="I11:I13"/>
    <mergeCell ref="J11:J13"/>
    <mergeCell ref="K11:K13"/>
    <mergeCell ref="H11:H13"/>
    <mergeCell ref="L11:L13"/>
    <mergeCell ref="M11:M13"/>
    <mergeCell ref="F29:F34"/>
    <mergeCell ref="I21:I28"/>
    <mergeCell ref="J21:J28"/>
    <mergeCell ref="K21:K28"/>
    <mergeCell ref="L21:L28"/>
    <mergeCell ref="M21:M28"/>
    <mergeCell ref="N21:N28"/>
    <mergeCell ref="M15:M17"/>
    <mergeCell ref="N15:N17"/>
    <mergeCell ref="I15:I17"/>
    <mergeCell ref="J15:J17"/>
    <mergeCell ref="K15:K17"/>
    <mergeCell ref="L15:L17"/>
    <mergeCell ref="F11:F13"/>
    <mergeCell ref="H21:H28"/>
    <mergeCell ref="G15:G17"/>
    <mergeCell ref="H15:H17"/>
    <mergeCell ref="L36:L37"/>
    <mergeCell ref="M36:M37"/>
    <mergeCell ref="N36:N37"/>
    <mergeCell ref="M29:M34"/>
    <mergeCell ref="N29:N34"/>
    <mergeCell ref="A36:A37"/>
    <mergeCell ref="B36:B37"/>
    <mergeCell ref="C36:C37"/>
    <mergeCell ref="D36:D37"/>
    <mergeCell ref="E36:E37"/>
    <mergeCell ref="F36:F37"/>
    <mergeCell ref="G36:G37"/>
    <mergeCell ref="H36:H37"/>
    <mergeCell ref="G29:G34"/>
    <mergeCell ref="H29:H34"/>
    <mergeCell ref="I29:I34"/>
    <mergeCell ref="J29:J34"/>
    <mergeCell ref="K29:K34"/>
    <mergeCell ref="L29:L34"/>
    <mergeCell ref="A29:A34"/>
    <mergeCell ref="B29:B34"/>
    <mergeCell ref="C29:C34"/>
    <mergeCell ref="D29:D34"/>
    <mergeCell ref="E29:E34"/>
    <mergeCell ref="I36:I37"/>
    <mergeCell ref="J36:J37"/>
    <mergeCell ref="K36:K37"/>
    <mergeCell ref="A45:A50"/>
    <mergeCell ref="B45:B50"/>
    <mergeCell ref="C45:C50"/>
    <mergeCell ref="D45:D50"/>
    <mergeCell ref="E45:E50"/>
    <mergeCell ref="F45:F50"/>
    <mergeCell ref="M45:M50"/>
    <mergeCell ref="N45:N50"/>
    <mergeCell ref="H45:H50"/>
    <mergeCell ref="I45:I50"/>
    <mergeCell ref="J45:J50"/>
    <mergeCell ref="K45:K50"/>
    <mergeCell ref="L45:L50"/>
    <mergeCell ref="A51:C51"/>
    <mergeCell ref="A52:A54"/>
    <mergeCell ref="B52:B54"/>
    <mergeCell ref="C52:C54"/>
    <mergeCell ref="D52:D54"/>
    <mergeCell ref="E52:E54"/>
    <mergeCell ref="F52:F54"/>
    <mergeCell ref="G52:G54"/>
    <mergeCell ref="G45:G50"/>
    <mergeCell ref="N52:N54"/>
    <mergeCell ref="O52:O54"/>
    <mergeCell ref="P52:P54"/>
    <mergeCell ref="Q52:Q54"/>
    <mergeCell ref="R52:R54"/>
    <mergeCell ref="A55:C55"/>
    <mergeCell ref="H52:H54"/>
    <mergeCell ref="I52:I54"/>
    <mergeCell ref="J52:J54"/>
    <mergeCell ref="K52:K54"/>
    <mergeCell ref="L52:L54"/>
    <mergeCell ref="M52:M54"/>
    <mergeCell ref="M58:M61"/>
    <mergeCell ref="N58:N61"/>
    <mergeCell ref="A62:A64"/>
    <mergeCell ref="B62:B64"/>
    <mergeCell ref="C62:C64"/>
    <mergeCell ref="D62:D64"/>
    <mergeCell ref="E62:E64"/>
    <mergeCell ref="F62:F64"/>
    <mergeCell ref="G62:G64"/>
    <mergeCell ref="H62:H64"/>
    <mergeCell ref="G58:G61"/>
    <mergeCell ref="H58:H61"/>
    <mergeCell ref="I58:I61"/>
    <mergeCell ref="J58:J61"/>
    <mergeCell ref="K58:K61"/>
    <mergeCell ref="L58:L61"/>
    <mergeCell ref="A58:A61"/>
    <mergeCell ref="B58:B61"/>
    <mergeCell ref="C58:C61"/>
    <mergeCell ref="F58:F61"/>
    <mergeCell ref="E70:E71"/>
    <mergeCell ref="F70:F71"/>
    <mergeCell ref="G70:G71"/>
    <mergeCell ref="H70:H71"/>
    <mergeCell ref="O70:O71"/>
    <mergeCell ref="J62:J64"/>
    <mergeCell ref="K62:K64"/>
    <mergeCell ref="L62:L64"/>
    <mergeCell ref="M62:M64"/>
    <mergeCell ref="N62:N64"/>
    <mergeCell ref="P70:P71"/>
    <mergeCell ref="Q70:Q71"/>
    <mergeCell ref="R70:R71"/>
    <mergeCell ref="A72:C72"/>
    <mergeCell ref="A76:A78"/>
    <mergeCell ref="B76:B78"/>
    <mergeCell ref="C76:C78"/>
    <mergeCell ref="D76:D78"/>
    <mergeCell ref="E76:E78"/>
    <mergeCell ref="I70:I71"/>
    <mergeCell ref="J70:J71"/>
    <mergeCell ref="K70:K71"/>
    <mergeCell ref="L70:L71"/>
    <mergeCell ref="M70:M71"/>
    <mergeCell ref="N70:N71"/>
    <mergeCell ref="R76:R78"/>
    <mergeCell ref="P76:P78"/>
    <mergeCell ref="Q76:Q78"/>
    <mergeCell ref="A73:A74"/>
    <mergeCell ref="B73:B74"/>
    <mergeCell ref="C73:C74"/>
    <mergeCell ref="D73:D74"/>
    <mergeCell ref="E73:E74"/>
    <mergeCell ref="L76:L78"/>
    <mergeCell ref="M76:M78"/>
    <mergeCell ref="N76:N78"/>
    <mergeCell ref="O76:O78"/>
    <mergeCell ref="F76:F78"/>
    <mergeCell ref="G76:G78"/>
    <mergeCell ref="H76:H78"/>
    <mergeCell ref="I76:I78"/>
    <mergeCell ref="J76:J78"/>
    <mergeCell ref="K76:K78"/>
    <mergeCell ref="M87:M88"/>
    <mergeCell ref="N87:N88"/>
    <mergeCell ref="A89:C89"/>
    <mergeCell ref="A102:A106"/>
    <mergeCell ref="B102:B106"/>
    <mergeCell ref="C102:C106"/>
    <mergeCell ref="D102:D106"/>
    <mergeCell ref="E102:E106"/>
    <mergeCell ref="F102:F106"/>
    <mergeCell ref="G102:G106"/>
    <mergeCell ref="G87:G88"/>
    <mergeCell ref="H87:H88"/>
    <mergeCell ref="I87:I88"/>
    <mergeCell ref="J87:J88"/>
    <mergeCell ref="K87:K88"/>
    <mergeCell ref="L87:L88"/>
    <mergeCell ref="A87:A88"/>
    <mergeCell ref="B87:B88"/>
    <mergeCell ref="C87:C88"/>
    <mergeCell ref="D87:D88"/>
    <mergeCell ref="E87:E88"/>
    <mergeCell ref="F87:F88"/>
    <mergeCell ref="A99:A101"/>
    <mergeCell ref="B99:B101"/>
    <mergeCell ref="K114:K115"/>
    <mergeCell ref="L114:L115"/>
    <mergeCell ref="M114:M115"/>
    <mergeCell ref="N114:N115"/>
    <mergeCell ref="H114:H115"/>
    <mergeCell ref="L108:L109"/>
    <mergeCell ref="M108:M109"/>
    <mergeCell ref="N108:N109"/>
    <mergeCell ref="N102:N106"/>
    <mergeCell ref="H102:H106"/>
    <mergeCell ref="I102:I106"/>
    <mergeCell ref="J102:J106"/>
    <mergeCell ref="K102:K106"/>
    <mergeCell ref="L102:L106"/>
    <mergeCell ref="M102:M106"/>
    <mergeCell ref="H108:H109"/>
    <mergeCell ref="L121:L122"/>
    <mergeCell ref="M121:M122"/>
    <mergeCell ref="N121:N122"/>
    <mergeCell ref="H121:H122"/>
    <mergeCell ref="I121:I122"/>
    <mergeCell ref="J121:J122"/>
    <mergeCell ref="K121:K122"/>
    <mergeCell ref="A116:C116"/>
    <mergeCell ref="A121:A122"/>
    <mergeCell ref="B121:B122"/>
    <mergeCell ref="C121:C122"/>
    <mergeCell ref="D121:D122"/>
    <mergeCell ref="E121:E122"/>
    <mergeCell ref="L124:L125"/>
    <mergeCell ref="G133:G137"/>
    <mergeCell ref="A123:C123"/>
    <mergeCell ref="A124:A125"/>
    <mergeCell ref="B124:B125"/>
    <mergeCell ref="C124:C125"/>
    <mergeCell ref="D124:D125"/>
    <mergeCell ref="E124:E125"/>
    <mergeCell ref="F124:F125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I129:I131"/>
    <mergeCell ref="J129:J131"/>
    <mergeCell ref="K129:K131"/>
    <mergeCell ref="L129:L131"/>
    <mergeCell ref="O127:O128"/>
    <mergeCell ref="P127:P128"/>
    <mergeCell ref="Q127:Q128"/>
    <mergeCell ref="R127:R128"/>
    <mergeCell ref="A133:A137"/>
    <mergeCell ref="B133:B137"/>
    <mergeCell ref="C133:C137"/>
    <mergeCell ref="D133:D137"/>
    <mergeCell ref="E133:E137"/>
    <mergeCell ref="I126:I128"/>
    <mergeCell ref="J126:J128"/>
    <mergeCell ref="K126:K128"/>
    <mergeCell ref="L126:L128"/>
    <mergeCell ref="M126:M128"/>
    <mergeCell ref="N126:N128"/>
    <mergeCell ref="L133:L137"/>
    <mergeCell ref="M133:M137"/>
    <mergeCell ref="N133:N137"/>
    <mergeCell ref="H133:H137"/>
    <mergeCell ref="I133:I137"/>
    <mergeCell ref="J133:J137"/>
    <mergeCell ref="K133:K137"/>
    <mergeCell ref="F133:F137"/>
    <mergeCell ref="M129:M131"/>
    <mergeCell ref="L73:L74"/>
    <mergeCell ref="M73:M74"/>
    <mergeCell ref="N73:N74"/>
    <mergeCell ref="N138:N142"/>
    <mergeCell ref="A146:C146"/>
    <mergeCell ref="A153:C153"/>
    <mergeCell ref="H138:H142"/>
    <mergeCell ref="I138:I142"/>
    <mergeCell ref="J138:J142"/>
    <mergeCell ref="K138:K142"/>
    <mergeCell ref="L138:L142"/>
    <mergeCell ref="M138:M142"/>
    <mergeCell ref="A138:A142"/>
    <mergeCell ref="B138:B142"/>
    <mergeCell ref="C138:C142"/>
    <mergeCell ref="D138:D142"/>
    <mergeCell ref="E138:E142"/>
    <mergeCell ref="F138:F142"/>
    <mergeCell ref="G138:G142"/>
    <mergeCell ref="M124:M125"/>
    <mergeCell ref="N124:N125"/>
    <mergeCell ref="A126:A128"/>
    <mergeCell ref="B126:B128"/>
    <mergeCell ref="C126:C128"/>
    <mergeCell ref="J73:J74"/>
    <mergeCell ref="K73:K74"/>
    <mergeCell ref="D126:D128"/>
    <mergeCell ref="E126:E128"/>
    <mergeCell ref="F126:F128"/>
    <mergeCell ref="G126:G128"/>
    <mergeCell ref="H126:H128"/>
    <mergeCell ref="G124:G125"/>
    <mergeCell ref="H124:H125"/>
    <mergeCell ref="I124:I125"/>
    <mergeCell ref="J124:J125"/>
    <mergeCell ref="K124:K125"/>
    <mergeCell ref="F121:F122"/>
    <mergeCell ref="G121:G122"/>
    <mergeCell ref="I108:I109"/>
    <mergeCell ref="J108:J109"/>
    <mergeCell ref="K108:K109"/>
    <mergeCell ref="I114:I115"/>
    <mergeCell ref="J114:J115"/>
    <mergeCell ref="D108:D109"/>
    <mergeCell ref="E108:E109"/>
    <mergeCell ref="F108:F109"/>
    <mergeCell ref="G108:G109"/>
    <mergeCell ref="F73:F74"/>
    <mergeCell ref="A113:A115"/>
    <mergeCell ref="B113:B115"/>
    <mergeCell ref="I62:I64"/>
    <mergeCell ref="D58:D61"/>
    <mergeCell ref="E58:E61"/>
    <mergeCell ref="G73:G74"/>
    <mergeCell ref="H73:H74"/>
    <mergeCell ref="I73:I74"/>
    <mergeCell ref="A110:C110"/>
    <mergeCell ref="C114:C115"/>
    <mergeCell ref="A107:C107"/>
    <mergeCell ref="A108:A109"/>
    <mergeCell ref="B108:B109"/>
    <mergeCell ref="C108:C109"/>
    <mergeCell ref="A79:C79"/>
    <mergeCell ref="A81:C81"/>
    <mergeCell ref="E114:E115"/>
    <mergeCell ref="F114:F115"/>
    <mergeCell ref="G114:G115"/>
    <mergeCell ref="D114:D115"/>
    <mergeCell ref="A70:A71"/>
    <mergeCell ref="B70:B71"/>
    <mergeCell ref="C70:C71"/>
    <mergeCell ref="D70:D71"/>
    <mergeCell ref="J84:J85"/>
    <mergeCell ref="K84:K85"/>
    <mergeCell ref="L84:L85"/>
    <mergeCell ref="M84:M85"/>
    <mergeCell ref="N84:N85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N129:N131"/>
    <mergeCell ref="A132:C132"/>
    <mergeCell ref="O133:O137"/>
    <mergeCell ref="P133:P137"/>
    <mergeCell ref="Q133:Q137"/>
    <mergeCell ref="R133:R137"/>
    <mergeCell ref="O138:O142"/>
    <mergeCell ref="P138:P142"/>
    <mergeCell ref="Q138:Q142"/>
    <mergeCell ref="R138:R142"/>
  </mergeCells>
  <pageMargins left="0.70866141732283472" right="0.70866141732283472" top="0.31" bottom="0.22" header="0.31" footer="0.16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0:E15"/>
  <sheetViews>
    <sheetView workbookViewId="0">
      <selection activeCell="D15" sqref="D15:E15"/>
    </sheetView>
  </sheetViews>
  <sheetFormatPr defaultRowHeight="15"/>
  <cols>
    <col min="4" max="4" width="9.5703125" bestFit="1" customWidth="1"/>
    <col min="5" max="5" width="10.5703125" bestFit="1" customWidth="1"/>
  </cols>
  <sheetData>
    <row r="10" spans="4:5">
      <c r="D10" s="204">
        <v>71159.8</v>
      </c>
      <c r="E10" s="204">
        <v>143066.9</v>
      </c>
    </row>
    <row r="11" spans="4:5">
      <c r="D11" s="204">
        <v>121037.7</v>
      </c>
      <c r="E11" s="204">
        <v>119287.2</v>
      </c>
    </row>
    <row r="12" spans="4:5">
      <c r="D12" s="204">
        <v>124014</v>
      </c>
      <c r="E12" s="204">
        <v>123607</v>
      </c>
    </row>
    <row r="13" spans="4:5">
      <c r="D13" s="204">
        <v>471585.5</v>
      </c>
      <c r="E13" s="204">
        <v>570012.39</v>
      </c>
    </row>
    <row r="14" spans="4:5">
      <c r="D14" s="204">
        <v>177892.53</v>
      </c>
      <c r="E14" s="204">
        <v>164922.69</v>
      </c>
    </row>
    <row r="15" spans="4:5">
      <c r="D15" s="314">
        <f>SUM(D10:D14)</f>
        <v>965689.53</v>
      </c>
      <c r="E15" s="314">
        <f>SUM(E10:E14)</f>
        <v>1120896.18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Реестр МЦП </vt:lpstr>
      <vt:lpstr>Архив реестра</vt:lpstr>
      <vt:lpstr>Отчет МЦП 2019</vt:lpstr>
      <vt:lpstr>Лист1</vt:lpstr>
      <vt:lpstr>'Реестр МЦП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2020-03-05T11:48:55Z</dcterms:modified>
</cp:coreProperties>
</file>