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тчет МЦП 2020" sheetId="2" r:id="rId1"/>
    <sheet name="Таблица" sheetId="6" r:id="rId2"/>
  </sheets>
  <calcPr calcId="124519"/>
</workbook>
</file>

<file path=xl/calcChain.xml><?xml version="1.0" encoding="utf-8"?>
<calcChain xmlns="http://schemas.openxmlformats.org/spreadsheetml/2006/main">
  <c r="G119" i="2"/>
  <c r="G74" s="1"/>
  <c r="H119"/>
  <c r="I119"/>
  <c r="J119"/>
  <c r="J74" s="1"/>
  <c r="K119"/>
  <c r="K74" s="1"/>
  <c r="L119"/>
  <c r="M119"/>
  <c r="H74"/>
  <c r="I74"/>
  <c r="L74"/>
  <c r="F74"/>
  <c r="H78"/>
  <c r="I78"/>
  <c r="J78"/>
  <c r="K78"/>
  <c r="L78"/>
  <c r="M78"/>
  <c r="M74" s="1"/>
  <c r="G78"/>
  <c r="F78"/>
  <c r="G133"/>
  <c r="H133"/>
  <c r="I133"/>
  <c r="J133"/>
  <c r="K133"/>
  <c r="L133"/>
  <c r="G122"/>
  <c r="H122"/>
  <c r="I122"/>
  <c r="J122"/>
  <c r="K122"/>
  <c r="L122"/>
  <c r="F122"/>
  <c r="D127"/>
  <c r="E127"/>
  <c r="N127" s="1"/>
  <c r="G112"/>
  <c r="H112"/>
  <c r="I112"/>
  <c r="J112"/>
  <c r="K112"/>
  <c r="L112"/>
  <c r="F112"/>
  <c r="E116"/>
  <c r="M116"/>
  <c r="D118"/>
  <c r="M118"/>
  <c r="E118" s="1"/>
  <c r="D116"/>
  <c r="D117"/>
  <c r="M117"/>
  <c r="E117" s="1"/>
  <c r="D115"/>
  <c r="E115"/>
  <c r="M113"/>
  <c r="E113" s="1"/>
  <c r="D113"/>
  <c r="G104"/>
  <c r="H104"/>
  <c r="I104"/>
  <c r="J104"/>
  <c r="K104"/>
  <c r="L104"/>
  <c r="F104"/>
  <c r="D110"/>
  <c r="E110"/>
  <c r="D111"/>
  <c r="E111"/>
  <c r="E109"/>
  <c r="D109"/>
  <c r="E105"/>
  <c r="D105"/>
  <c r="G89"/>
  <c r="H89"/>
  <c r="I89"/>
  <c r="J89"/>
  <c r="K89"/>
  <c r="L89"/>
  <c r="M89"/>
  <c r="F89"/>
  <c r="D100"/>
  <c r="E100"/>
  <c r="D92"/>
  <c r="E92"/>
  <c r="E90"/>
  <c r="N90" s="1"/>
  <c r="D90"/>
  <c r="G80"/>
  <c r="H80"/>
  <c r="I80"/>
  <c r="J80"/>
  <c r="K80"/>
  <c r="L80"/>
  <c r="M80"/>
  <c r="F80"/>
  <c r="D88"/>
  <c r="E88"/>
  <c r="D81"/>
  <c r="E81"/>
  <c r="N9" i="6"/>
  <c r="N5"/>
  <c r="N6"/>
  <c r="N7"/>
  <c r="N8"/>
  <c r="N4"/>
  <c r="N92" i="2" l="1"/>
  <c r="N105"/>
  <c r="N109"/>
  <c r="N81"/>
  <c r="N113"/>
  <c r="N111"/>
  <c r="N118"/>
  <c r="N110"/>
  <c r="N117"/>
  <c r="N116"/>
  <c r="N115"/>
  <c r="N100"/>
  <c r="N88"/>
  <c r="R165" l="1"/>
  <c r="F164" l="1"/>
  <c r="G164"/>
  <c r="H164"/>
  <c r="I164"/>
  <c r="J164"/>
  <c r="K164"/>
  <c r="L164"/>
  <c r="M164"/>
  <c r="E169"/>
  <c r="D169"/>
  <c r="R53"/>
  <c r="J68"/>
  <c r="R30"/>
  <c r="G34"/>
  <c r="H34"/>
  <c r="I34"/>
  <c r="J34"/>
  <c r="K34"/>
  <c r="L34"/>
  <c r="M34"/>
  <c r="F34"/>
  <c r="G11"/>
  <c r="H11"/>
  <c r="I11"/>
  <c r="J11"/>
  <c r="K11"/>
  <c r="L11"/>
  <c r="M11"/>
  <c r="F11"/>
  <c r="D38"/>
  <c r="E38"/>
  <c r="N38" l="1"/>
  <c r="N169"/>
  <c r="K9" i="6"/>
  <c r="J9"/>
  <c r="I9"/>
  <c r="H9"/>
  <c r="G9"/>
  <c r="F9"/>
  <c r="E9"/>
  <c r="D9"/>
  <c r="M8"/>
  <c r="L8"/>
  <c r="M7"/>
  <c r="L7"/>
  <c r="M6"/>
  <c r="L6"/>
  <c r="M5"/>
  <c r="L5"/>
  <c r="M4"/>
  <c r="L4"/>
  <c r="R230" i="2"/>
  <c r="R229"/>
  <c r="R227"/>
  <c r="R223"/>
  <c r="R222"/>
  <c r="R220"/>
  <c r="R219"/>
  <c r="R217"/>
  <c r="M9" i="6" l="1"/>
  <c r="L9"/>
  <c r="R161" i="2" l="1"/>
  <c r="R155" l="1"/>
  <c r="D156"/>
  <c r="E156"/>
  <c r="R154"/>
  <c r="R153"/>
  <c r="R152"/>
  <c r="R128"/>
  <c r="R122"/>
  <c r="R104"/>
  <c r="R89"/>
  <c r="R80"/>
  <c r="E22"/>
  <c r="D22"/>
  <c r="F227"/>
  <c r="D232"/>
  <c r="E232"/>
  <c r="E231"/>
  <c r="D231"/>
  <c r="G227"/>
  <c r="H227"/>
  <c r="I227"/>
  <c r="J227"/>
  <c r="K227"/>
  <c r="L227"/>
  <c r="M227"/>
  <c r="D150"/>
  <c r="E150"/>
  <c r="D151"/>
  <c r="E151"/>
  <c r="E149"/>
  <c r="D149"/>
  <c r="G148"/>
  <c r="H148"/>
  <c r="I148"/>
  <c r="J148"/>
  <c r="K148"/>
  <c r="L148"/>
  <c r="M148"/>
  <c r="F148"/>
  <c r="D146"/>
  <c r="E146"/>
  <c r="D147"/>
  <c r="E147"/>
  <c r="E145"/>
  <c r="D145"/>
  <c r="G144"/>
  <c r="H144"/>
  <c r="I144"/>
  <c r="J144"/>
  <c r="K144"/>
  <c r="L144"/>
  <c r="F144"/>
  <c r="M143"/>
  <c r="E143" s="1"/>
  <c r="D143"/>
  <c r="M142"/>
  <c r="E142" s="1"/>
  <c r="D142"/>
  <c r="M141"/>
  <c r="E141" s="1"/>
  <c r="D141"/>
  <c r="M140"/>
  <c r="E140" s="1"/>
  <c r="D140"/>
  <c r="M139"/>
  <c r="E139" s="1"/>
  <c r="D139"/>
  <c r="M138"/>
  <c r="E138" s="1"/>
  <c r="D138"/>
  <c r="G137"/>
  <c r="H137"/>
  <c r="I137"/>
  <c r="J137"/>
  <c r="K137"/>
  <c r="L137"/>
  <c r="F137"/>
  <c r="D135"/>
  <c r="M135"/>
  <c r="E135" s="1"/>
  <c r="D136"/>
  <c r="M136"/>
  <c r="E136" s="1"/>
  <c r="M134"/>
  <c r="D134"/>
  <c r="F133"/>
  <c r="G128"/>
  <c r="H128"/>
  <c r="I128"/>
  <c r="J128"/>
  <c r="K128"/>
  <c r="L128"/>
  <c r="F128"/>
  <c r="D130"/>
  <c r="M130"/>
  <c r="E130" s="1"/>
  <c r="M129"/>
  <c r="E129" s="1"/>
  <c r="D129"/>
  <c r="M126"/>
  <c r="E126" s="1"/>
  <c r="D126"/>
  <c r="M125"/>
  <c r="E125" s="1"/>
  <c r="D125"/>
  <c r="M124"/>
  <c r="E124" s="1"/>
  <c r="D124"/>
  <c r="M123"/>
  <c r="D123"/>
  <c r="M114"/>
  <c r="D114"/>
  <c r="D108"/>
  <c r="M108"/>
  <c r="E108" s="1"/>
  <c r="M107"/>
  <c r="D93"/>
  <c r="E93"/>
  <c r="D94"/>
  <c r="E94"/>
  <c r="D95"/>
  <c r="E95"/>
  <c r="D96"/>
  <c r="E96"/>
  <c r="D97"/>
  <c r="E97"/>
  <c r="D98"/>
  <c r="E98"/>
  <c r="D99"/>
  <c r="E99"/>
  <c r="D101"/>
  <c r="E101"/>
  <c r="D102"/>
  <c r="E102"/>
  <c r="D91"/>
  <c r="E91"/>
  <c r="E82"/>
  <c r="E83"/>
  <c r="E84"/>
  <c r="E85"/>
  <c r="E86"/>
  <c r="E87"/>
  <c r="D82"/>
  <c r="D83"/>
  <c r="D84"/>
  <c r="D85"/>
  <c r="D86"/>
  <c r="D87"/>
  <c r="R59"/>
  <c r="H49"/>
  <c r="I49"/>
  <c r="J49"/>
  <c r="K49"/>
  <c r="L49"/>
  <c r="M49"/>
  <c r="G49"/>
  <c r="F49"/>
  <c r="D67"/>
  <c r="E67"/>
  <c r="E114" l="1"/>
  <c r="M112"/>
  <c r="E123"/>
  <c r="N123" s="1"/>
  <c r="M122"/>
  <c r="E134"/>
  <c r="M133"/>
  <c r="M104"/>
  <c r="N22"/>
  <c r="D11"/>
  <c r="N139"/>
  <c r="N141"/>
  <c r="N143"/>
  <c r="N129"/>
  <c r="E227"/>
  <c r="E11"/>
  <c r="N125"/>
  <c r="N149"/>
  <c r="N151"/>
  <c r="D227"/>
  <c r="N136"/>
  <c r="N124"/>
  <c r="N126"/>
  <c r="N134"/>
  <c r="N150"/>
  <c r="N114"/>
  <c r="N138"/>
  <c r="N140"/>
  <c r="N142"/>
  <c r="N232"/>
  <c r="N231"/>
  <c r="N147"/>
  <c r="N146"/>
  <c r="N145"/>
  <c r="M144"/>
  <c r="M137"/>
  <c r="N135"/>
  <c r="N67"/>
  <c r="N91"/>
  <c r="M128"/>
  <c r="N130"/>
  <c r="N101"/>
  <c r="N98"/>
  <c r="N102"/>
  <c r="N99"/>
  <c r="N108"/>
  <c r="N84"/>
  <c r="E107"/>
  <c r="N97"/>
  <c r="N95"/>
  <c r="N93"/>
  <c r="N82"/>
  <c r="N96"/>
  <c r="N94"/>
  <c r="N83"/>
  <c r="N87"/>
  <c r="N86"/>
  <c r="N85"/>
  <c r="E66"/>
  <c r="D66"/>
  <c r="R189"/>
  <c r="R188"/>
  <c r="R187"/>
  <c r="E106" l="1"/>
  <c r="D103"/>
  <c r="N103" s="1"/>
  <c r="R119"/>
  <c r="E196"/>
  <c r="D196"/>
  <c r="E80"/>
  <c r="N196" l="1"/>
  <c r="G219"/>
  <c r="H219"/>
  <c r="I219"/>
  <c r="J219"/>
  <c r="K219"/>
  <c r="L219"/>
  <c r="M219"/>
  <c r="F219"/>
  <c r="F210"/>
  <c r="G203"/>
  <c r="H203"/>
  <c r="I203"/>
  <c r="J203"/>
  <c r="K203"/>
  <c r="L203"/>
  <c r="M203"/>
  <c r="F203"/>
  <c r="G187"/>
  <c r="H187"/>
  <c r="I187"/>
  <c r="J187"/>
  <c r="K187"/>
  <c r="L187"/>
  <c r="M187"/>
  <c r="F187"/>
  <c r="H179"/>
  <c r="I179"/>
  <c r="J179"/>
  <c r="K179"/>
  <c r="L179"/>
  <c r="M179"/>
  <c r="G179"/>
  <c r="F179"/>
  <c r="F172"/>
  <c r="I210"/>
  <c r="J210"/>
  <c r="K210"/>
  <c r="L210"/>
  <c r="M210"/>
  <c r="G210"/>
  <c r="H210"/>
  <c r="E215"/>
  <c r="D215"/>
  <c r="D209"/>
  <c r="E209"/>
  <c r="D202"/>
  <c r="E202"/>
  <c r="E201"/>
  <c r="D201"/>
  <c r="D205"/>
  <c r="E205"/>
  <c r="D187" l="1"/>
  <c r="E210"/>
  <c r="D210"/>
  <c r="E187"/>
  <c r="D182"/>
  <c r="D219"/>
  <c r="E182"/>
  <c r="E219"/>
  <c r="N201"/>
  <c r="N209"/>
  <c r="E203"/>
  <c r="N202"/>
  <c r="N205"/>
  <c r="D203"/>
  <c r="N187" l="1"/>
  <c r="D112"/>
  <c r="E71"/>
  <c r="D71"/>
  <c r="N66"/>
  <c r="E64"/>
  <c r="D64"/>
  <c r="E63"/>
  <c r="D63"/>
  <c r="E62"/>
  <c r="D62"/>
  <c r="R61"/>
  <c r="R60"/>
  <c r="E59"/>
  <c r="D59"/>
  <c r="E55"/>
  <c r="D55"/>
  <c r="R58"/>
  <c r="R57"/>
  <c r="R56"/>
  <c r="R55"/>
  <c r="R54"/>
  <c r="E53"/>
  <c r="D53"/>
  <c r="F9"/>
  <c r="E89" l="1"/>
  <c r="D148"/>
  <c r="F119"/>
  <c r="E148"/>
  <c r="E104"/>
  <c r="D80"/>
  <c r="E112"/>
  <c r="N112" s="1"/>
  <c r="E137"/>
  <c r="N71"/>
  <c r="N53"/>
  <c r="N55"/>
  <c r="N59"/>
  <c r="N64"/>
  <c r="N63"/>
  <c r="N62"/>
  <c r="R210"/>
  <c r="R182"/>
  <c r="R180"/>
  <c r="R179"/>
  <c r="R172"/>
  <c r="R171"/>
  <c r="R158"/>
  <c r="R162"/>
  <c r="R160"/>
  <c r="R159"/>
  <c r="D176"/>
  <c r="E176"/>
  <c r="E170"/>
  <c r="D170"/>
  <c r="E168"/>
  <c r="D168"/>
  <c r="E164" l="1"/>
  <c r="D164"/>
  <c r="E119"/>
  <c r="N148"/>
  <c r="D119"/>
  <c r="N168"/>
  <c r="R72" l="1"/>
  <c r="R71"/>
  <c r="R32"/>
  <c r="H217" l="1"/>
  <c r="E229"/>
  <c r="D229"/>
  <c r="E226"/>
  <c r="D226"/>
  <c r="E225"/>
  <c r="D225"/>
  <c r="E224"/>
  <c r="D224"/>
  <c r="E223"/>
  <c r="D223"/>
  <c r="E222"/>
  <c r="D222"/>
  <c r="E217" l="1"/>
  <c r="N229"/>
  <c r="L217"/>
  <c r="F217"/>
  <c r="J217"/>
  <c r="M217"/>
  <c r="I217"/>
  <c r="G217"/>
  <c r="K217"/>
  <c r="N227"/>
  <c r="N226"/>
  <c r="N223"/>
  <c r="N222"/>
  <c r="N224"/>
  <c r="D217"/>
  <c r="N217" l="1"/>
  <c r="N219"/>
  <c r="E216" l="1"/>
  <c r="D216"/>
  <c r="R133" l="1"/>
  <c r="R131"/>
  <c r="R120"/>
  <c r="E214" l="1"/>
  <c r="D214"/>
  <c r="E213"/>
  <c r="D213"/>
  <c r="E212"/>
  <c r="D212"/>
  <c r="E208"/>
  <c r="D208"/>
  <c r="E207"/>
  <c r="D207"/>
  <c r="E206"/>
  <c r="D206"/>
  <c r="E191"/>
  <c r="D191"/>
  <c r="E184"/>
  <c r="D184"/>
  <c r="E175"/>
  <c r="D175"/>
  <c r="R173"/>
  <c r="M172"/>
  <c r="L172"/>
  <c r="K172"/>
  <c r="J172"/>
  <c r="I172"/>
  <c r="H172"/>
  <c r="G172"/>
  <c r="R166"/>
  <c r="R164"/>
  <c r="R157"/>
  <c r="E144"/>
  <c r="D144"/>
  <c r="D137"/>
  <c r="E133"/>
  <c r="D133"/>
  <c r="E132"/>
  <c r="D132"/>
  <c r="E131"/>
  <c r="D131"/>
  <c r="E128"/>
  <c r="D128"/>
  <c r="E122"/>
  <c r="D122"/>
  <c r="E73"/>
  <c r="D73"/>
  <c r="M68"/>
  <c r="L68"/>
  <c r="K68"/>
  <c r="I68"/>
  <c r="H68"/>
  <c r="G68"/>
  <c r="F68"/>
  <c r="E65"/>
  <c r="E49" s="1"/>
  <c r="D65"/>
  <c r="D49" s="1"/>
  <c r="E40"/>
  <c r="D40"/>
  <c r="E39"/>
  <c r="D39"/>
  <c r="E37"/>
  <c r="D37"/>
  <c r="E36"/>
  <c r="D36"/>
  <c r="E32"/>
  <c r="D32"/>
  <c r="E29"/>
  <c r="D29"/>
  <c r="E23"/>
  <c r="D23"/>
  <c r="E17"/>
  <c r="D17"/>
  <c r="E16"/>
  <c r="D16"/>
  <c r="E14"/>
  <c r="D14"/>
  <c r="E13"/>
  <c r="D13"/>
  <c r="M9"/>
  <c r="L9"/>
  <c r="K9"/>
  <c r="J9"/>
  <c r="I9"/>
  <c r="H9"/>
  <c r="G9"/>
  <c r="N65" l="1"/>
  <c r="E68"/>
  <c r="D68"/>
  <c r="D172"/>
  <c r="E172"/>
  <c r="N184"/>
  <c r="E179"/>
  <c r="D179"/>
  <c r="D34"/>
  <c r="E34"/>
  <c r="N40"/>
  <c r="F42"/>
  <c r="J42"/>
  <c r="H42"/>
  <c r="L42"/>
  <c r="J157"/>
  <c r="I157"/>
  <c r="K157"/>
  <c r="H157"/>
  <c r="N182"/>
  <c r="N212"/>
  <c r="N175"/>
  <c r="N122"/>
  <c r="N131"/>
  <c r="N132"/>
  <c r="N133"/>
  <c r="N144"/>
  <c r="G157"/>
  <c r="M157"/>
  <c r="N191"/>
  <c r="N208"/>
  <c r="N128"/>
  <c r="N37"/>
  <c r="N32"/>
  <c r="N29"/>
  <c r="N16"/>
  <c r="N213"/>
  <c r="N207"/>
  <c r="F157"/>
  <c r="L157"/>
  <c r="N137"/>
  <c r="N73"/>
  <c r="G42"/>
  <c r="I42"/>
  <c r="K42"/>
  <c r="M42"/>
  <c r="N39"/>
  <c r="N23"/>
  <c r="N17"/>
  <c r="N14"/>
  <c r="N36"/>
  <c r="E74" l="1"/>
  <c r="N203"/>
  <c r="E9"/>
  <c r="D9"/>
  <c r="N172"/>
  <c r="N68"/>
  <c r="N170"/>
  <c r="E42"/>
  <c r="D42"/>
  <c r="N49"/>
  <c r="N34"/>
  <c r="D157"/>
  <c r="N119"/>
  <c r="G7"/>
  <c r="J7"/>
  <c r="N80"/>
  <c r="E157"/>
  <c r="M7"/>
  <c r="I7"/>
  <c r="K7"/>
  <c r="E78"/>
  <c r="N210"/>
  <c r="N164"/>
  <c r="N11"/>
  <c r="N42" l="1"/>
  <c r="N157"/>
  <c r="E7"/>
  <c r="N9"/>
  <c r="C103"/>
  <c r="D89" l="1"/>
  <c r="N89" s="1"/>
  <c r="D106"/>
  <c r="N106" s="1"/>
  <c r="D107" l="1"/>
  <c r="N107" s="1"/>
  <c r="H7" l="1"/>
  <c r="L7"/>
  <c r="D104"/>
  <c r="N104" s="1"/>
  <c r="D78" l="1"/>
  <c r="N78" s="1"/>
  <c r="D74" l="1"/>
  <c r="F7"/>
  <c r="N74" l="1"/>
  <c r="D7"/>
  <c r="N7" s="1"/>
</calcChain>
</file>

<file path=xl/sharedStrings.xml><?xml version="1.0" encoding="utf-8"?>
<sst xmlns="http://schemas.openxmlformats.org/spreadsheetml/2006/main" count="494" uniqueCount="405">
  <si>
    <t>Муниципальная программа "Экономическое развитие Богучарского муниципального района"</t>
  </si>
  <si>
    <t>Срок реализации программы</t>
  </si>
  <si>
    <t>№ п/п</t>
  </si>
  <si>
    <t>Наименованых программных мероприятий</t>
  </si>
  <si>
    <t>Объемы финансирования, тыс.рулей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</si>
  <si>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</si>
  <si>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</si>
  <si>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</si>
  <si>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</si>
  <si>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</si>
  <si>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</si>
  <si>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</si>
  <si>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</si>
  <si>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</si>
  <si>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</si>
  <si>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</si>
  <si>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</si>
  <si>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</si>
  <si>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Всего по программам</t>
  </si>
  <si>
    <t>1.</t>
  </si>
  <si>
    <t xml:space="preserve">Муниципальная программа   "Муниципальное управление и гражданское общество" </t>
  </si>
  <si>
    <t xml:space="preserve">в том числе по подпрограммам: </t>
  </si>
  <si>
    <t>1.1.</t>
  </si>
  <si>
    <t>Подпрограмма  1 "Управление финансами Богучарского муниципального района"</t>
  </si>
  <si>
    <t>2014-2020</t>
  </si>
  <si>
    <t>Доля расходов на обслуживание муниципального долга в общем объеме расходов  районного бюджета  (за исключением расходов, которые осуществляются за счет субвенций из областного бюджета)</t>
  </si>
  <si>
    <t>≤ 15</t>
  </si>
  <si>
    <t>в том числе по основным мероприятиям:</t>
  </si>
  <si>
    <t xml:space="preserve">1.1.1. </t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</si>
  <si>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"Управление муниципальным долгом  Богучарского района"</t>
    </r>
  </si>
  <si>
    <t xml:space="preserve">1.1.2. 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</si>
  <si>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"Выравнивание бюджетной обеспеченности бюджетов поселений"</t>
    </r>
  </si>
  <si>
    <t>Своевременное внесение изменений в решение о бюджетном процессе в Богучарском районе в соответствии с требованиями действующего федерального и областного бюджетного законодательства</t>
  </si>
  <si>
    <t>В срок, установленный администрацией Богучарского муниципального района</t>
  </si>
  <si>
    <t xml:space="preserve">1.1.3. 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</si>
  <si>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"Поддержка мер по обеспечению сбалансированности бюджетов поселений"</t>
    </r>
  </si>
  <si>
    <t>Степень сокращения дифференциации бюджетной обеспеченности между бюджетами поселений Богучарского района вследствиие выравнивания их бюджетной обеспеченности</t>
  </si>
  <si>
    <t>не менее 2,0 %</t>
  </si>
  <si>
    <t>1.1.4.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</si>
  <si>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"Финансовое обеспечение деятельности финансового отдела администрации Богучарского муниципального района"</t>
    </r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</si>
  <si>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>"Финансовое обеспечение выполнения других расходных обязательств финансового отдела администрации Богучарского муниципального района"</t>
    </r>
  </si>
  <si>
    <t>Соблюдение порядка и сроков разработки проекта районного бюджета, установленных БК РФ</t>
  </si>
  <si>
    <t>да</t>
  </si>
  <si>
    <t>Составление и утверждение сводной бюджетной росписи районного бюджета в сроки, установленные бюджетным законодательством Российской Федерации и Богучарского муниципального района</t>
  </si>
  <si>
    <t>Доведение показателей сводной бюджетной росписи и лимитов бюджетных обязательств до главных распорядителей средств районного бюджета в сроки, установленные бюджетным законодательством Российской Федерации и Богучарского муниципального района</t>
  </si>
  <si>
    <t>Составление и представление в Совет народных депутатов Богучарского муниципального района годового отчета об исполнении районного бюджета в сроки, установленные бюджетным законодательством Российской Федерации и Богучарского района</t>
  </si>
  <si>
    <t>До 1 мая текущего года</t>
  </si>
  <si>
    <t>Своевременное внесение изменений в нормативные акты Богучарского района о межбюджетных отношениях органов государственной власти и органов местного самоуправления в Воронежской области в соответствии с требованиями действующего федерального бюджетного законодательства</t>
  </si>
  <si>
    <t>Уровень исполнения плановых назначений по расходам на реализацию подпрограммы</t>
  </si>
  <si>
    <t>1.2.</t>
  </si>
  <si>
    <t>Подпрограмма 2 "Обеспечение деятельности администрации Богучарского муниципального района на 2014-2020 годы"</t>
  </si>
  <si>
    <t xml:space="preserve"> Число информационных материалов, размещенных в СМИ.</t>
  </si>
  <si>
    <t xml:space="preserve"> Количество правовых актов.</t>
  </si>
  <si>
    <t>1.3.</t>
  </si>
  <si>
    <t>Подпрограмма 3 "Повышение качества предоставляемых государственных и муниципальных услуг в Богучарском муниципальном районе Воронежской области на 2014-2020 годы"</t>
  </si>
  <si>
    <t>1.4.</t>
  </si>
  <si>
    <t>Подпрограмма 4 "Развитие гражданского общества в Богучарском муниципальном районе на 2014-2020 годы"</t>
  </si>
  <si>
    <t>Увеличение количества информационных материалов,программ в средствах массовой информации, освещающих деятельность социально ориентированных некоммерческих организаций в % к предыдущему году.</t>
  </si>
  <si>
    <t>1.5.</t>
  </si>
  <si>
    <t>Подпрограмма 5 "Снижение рисков и смягчение последствий чрезвычайных ситуаций природного и техногенного характера на территории Богучарского муниципального района в 2014-2020 годах"</t>
  </si>
  <si>
    <t>1.5.1.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</si>
  <si>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"Создание резервов финансовых ресурсов и материальных средств для ликвидации чрезвычайных ситуаций природного и техногенного характера"</t>
    </r>
  </si>
  <si>
    <t>1.5.2.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</si>
  <si>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Воронежской области, утвержденными решением методического совета от 12.08ю2011 № 3/3-1-7"</t>
    </r>
  </si>
  <si>
    <t>1.5.3.</t>
  </si>
  <si>
    <t xml:space="preserve">Количество спасенных на 100 ЧС и происшествий </t>
  </si>
  <si>
    <t>1.5.4.</t>
  </si>
  <si>
    <t>2.</t>
  </si>
  <si>
    <t>Муниципальная программа  "Развитие  культуры и туризма Богучарского муниципального района"</t>
  </si>
  <si>
    <t>Увеличение численности участников культурно-досуговых мероприятий</t>
  </si>
  <si>
    <t>Увеличение доли представленных (во всех форматах) зрителю музейных предметов основного фонда</t>
  </si>
  <si>
    <t>Увеличение посещаемости музейных учреждений (посещений на 1000 чел. в год)</t>
  </si>
  <si>
    <t>Увеличение доли музеев, имеющих сайт в сети Интернет</t>
  </si>
  <si>
    <t>1ед</t>
  </si>
  <si>
    <t>Увеличение доли детей, привлекаемых к участию в творческих мероприятиях в общем числе детей</t>
  </si>
  <si>
    <t>Процент охвата детей образовательными услугами детской школы исскуств</t>
  </si>
  <si>
    <t>2.1.</t>
  </si>
  <si>
    <t>Подпрограмма 1 «Развитие  культурно-досуговых учреждений, библиотечного дела и сохранение исторического наследия Богучарского муниципального района Воронежской области»</t>
  </si>
  <si>
    <t>2.1.1.</t>
  </si>
  <si>
    <t>2.1.2.</t>
  </si>
  <si>
    <t>2.1.3.</t>
  </si>
  <si>
    <t>Повышение уровня удовлетворенности граждан качеством предоставляемых услуг</t>
  </si>
  <si>
    <t>2.1.4.</t>
  </si>
  <si>
    <t>Увеличение доли публичных библиотек, подключенных к сети Интернет</t>
  </si>
  <si>
    <t>Увеличение количества библиографических записей в электронном каталоге библиотек</t>
  </si>
  <si>
    <t>2.1.5.</t>
  </si>
  <si>
    <t>2.1.6.</t>
  </si>
  <si>
    <t>2.1.7.</t>
  </si>
  <si>
    <t>2.1.8.</t>
  </si>
  <si>
    <t>2.2.</t>
  </si>
  <si>
    <t>Подпрограмма 2 «Сохранение и развитие дополнительного образования в  сфере культуры Богучарского муниципального района»</t>
  </si>
  <si>
    <t>2.2.1.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</si>
  <si>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"Содействие сохранению дополнительного образования в сфере культуры"</t>
    </r>
  </si>
  <si>
    <t xml:space="preserve">Увеличение доли детей, привлекаемых к участию в творческих мероприятиях в общем числе детей.                                                                  </t>
  </si>
  <si>
    <t>2.2.2.</t>
  </si>
  <si>
    <t>Процент охвата детей образовательными услугами детской школы искусств.</t>
  </si>
  <si>
    <t>3.</t>
  </si>
  <si>
    <t>Муниципальная программа  "Развитие образования,физической культуры и спорта Богучарского муниципального района"</t>
  </si>
  <si>
    <t>3.1.</t>
  </si>
  <si>
    <t>Подпрограмма 1 "Развитие дошкольного, общего дополнительного образования и воспитания детей и молодежи"</t>
  </si>
  <si>
    <t>3.1.1.</t>
  </si>
  <si>
    <t>в том числе по мероприятиям:</t>
  </si>
  <si>
    <t>3.1.2.</t>
  </si>
  <si>
    <t>3.1.3.</t>
  </si>
  <si>
    <t>3.2.</t>
  </si>
  <si>
    <t>Доля детей охваченных организационным отдыхом и оздоровлением, в общем количестве детей школьного возраста,%</t>
  </si>
  <si>
    <t>3.2.1.</t>
  </si>
  <si>
    <t>3.2.2.</t>
  </si>
  <si>
    <t>3.2.3.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</si>
  <si>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"Мероприятия по организации отдыха и оздоровления детей и молодежи, а также развитию механизмов административной среды"</t>
    </r>
  </si>
  <si>
    <t>3.2.4.</t>
  </si>
  <si>
    <r>
      <rPr>
        <b/>
        <sz val="8"/>
        <rFont val="Times New Roman"/>
        <family val="1"/>
        <charset val="204"/>
      </rPr>
      <t>Основное мероприятие 4</t>
    </r>
    <r>
      <rPr>
        <sz val="8"/>
        <rFont val="Times New Roman"/>
        <family val="1"/>
        <charset val="204"/>
      </rPr>
      <t xml:space="preserve"> "Вовлечение молодежи в социальную практику гражданское образование и патриотическое воспитание,содействие формированию правовых,культурных и нравственных ценностей среди молодежи" </t>
    </r>
  </si>
  <si>
    <t>3.2.5.</t>
  </si>
  <si>
    <t>3.2.6.</t>
  </si>
  <si>
    <t>3.2.7.</t>
  </si>
  <si>
    <t>4.</t>
  </si>
  <si>
    <t>Индекс физического объема валового муниципального продукта % к пред. году</t>
  </si>
  <si>
    <t>Обьем   неналоговых доходов в консолидированный бюджет муниципального района, млн.рублей</t>
  </si>
  <si>
    <t>4.1.</t>
  </si>
  <si>
    <t>Подпрограмма 1 "Развитие и поддержка малого и среднего предпринимательства"</t>
  </si>
  <si>
    <r>
      <t xml:space="preserve"> Ч</t>
    </r>
    <r>
      <rPr>
        <sz val="8"/>
        <color indexed="8"/>
        <rFont val="Times New Roman"/>
        <family val="1"/>
        <charset val="204"/>
      </rPr>
      <t>исло субъектов малого и среднего предпринимательства в расчете на 1000 человек населения</t>
    </r>
  </si>
  <si>
    <t>4.1.1.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</si>
  <si>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"Информационная и консультационная поддержка субъектов малого и среднего предпринимательства"</t>
    </r>
  </si>
  <si>
    <t>4.1.2.</t>
  </si>
  <si>
    <t>4.2.</t>
  </si>
  <si>
    <t>Подпрограмма 2 "Управление муниципальным имуществом и земельными ресурсам"</t>
  </si>
  <si>
    <t>4.2.1.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</si>
  <si>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"Общие вопросы управления муниципальной собственностью"</t>
    </r>
  </si>
  <si>
    <t>4.2.2.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</si>
  <si>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"Управление земельными ресурсами"</t>
    </r>
  </si>
  <si>
    <t>4.2.3.</t>
  </si>
  <si>
    <r>
      <rPr>
        <b/>
        <sz val="8"/>
        <rFont val="Times New Roman"/>
        <family val="1"/>
        <charset val="204"/>
      </rPr>
      <t>Основное мероприятие 3</t>
    </r>
    <r>
      <rPr>
        <sz val="8"/>
        <rFont val="Times New Roman"/>
        <family val="1"/>
        <charset val="204"/>
      </rPr>
      <t xml:space="preserve"> "Работа с муниципальными учреждениями"</t>
    </r>
  </si>
  <si>
    <t>4.3.</t>
  </si>
  <si>
    <t>Подпрограмма 3 "Обеспечение доступным и комфортным жильем 
и коммунальными услугами населения"</t>
  </si>
  <si>
    <t>4.3.1.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</si>
  <si>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"Создание условий для обеспечения доступным и комфортным жильем населения Богучарского муниципального района"</t>
    </r>
  </si>
  <si>
    <t>4.3.2.</t>
  </si>
  <si>
    <t>4.4.</t>
  </si>
  <si>
    <t>4.4.1.</t>
  </si>
  <si>
    <t>4.4.2.</t>
  </si>
  <si>
    <t>4.5.</t>
  </si>
  <si>
    <t>4.5.1.</t>
  </si>
  <si>
    <t>4.5.2.</t>
  </si>
  <si>
    <t>4.5.3.</t>
  </si>
  <si>
    <t>4.5.4.</t>
  </si>
  <si>
    <t>Количество оказанных услуг</t>
  </si>
  <si>
    <t>Увеличение доли представленных (во всех форматах) зрителю музейных предметов основного фонда музея</t>
  </si>
  <si>
    <t>3.1.4</t>
  </si>
  <si>
    <r>
      <rPr>
        <b/>
        <sz val="8"/>
        <rFont val="Times New Roman"/>
        <family val="1"/>
        <charset val="204"/>
      </rPr>
      <t>Основное мероприятие 7</t>
    </r>
    <r>
      <rPr>
        <sz val="8"/>
        <rFont val="Times New Roman"/>
        <family val="1"/>
        <charset val="204"/>
      </rPr>
      <t xml:space="preserve"> "Иные мероприятия и расходы, направленные на реализацию подпрограммы "Прочие расходы и мероприятия по реализации муниципальной программы "Развитие образования,физической культуры и спорта Богучарского муниципального района" </t>
    </r>
  </si>
  <si>
    <t>3.3</t>
  </si>
  <si>
    <t>3.3.1</t>
  </si>
  <si>
    <t>4.2.4.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</si>
  <si>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"Аренда муниципального имущества"</t>
    </r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</si>
  <si>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"Содержание автомобильных дорог общего пользования местного значения.</t>
    </r>
  </si>
  <si>
    <r>
      <t xml:space="preserve"> "</t>
    </r>
    <r>
      <rPr>
        <b/>
        <sz val="8"/>
        <rFont val="Times New Roman"/>
        <family val="1"/>
        <charset val="204"/>
      </rPr>
      <t>Основное мероприятие 2</t>
    </r>
    <r>
      <rPr>
        <sz val="8"/>
        <rFont val="Times New Roman"/>
        <family val="1"/>
        <charset val="204"/>
      </rPr>
      <t xml:space="preserve"> Ремонт автомобильных дорог общего пользования местного значения."</t>
    </r>
  </si>
  <si>
    <t>5.6.1</t>
  </si>
  <si>
    <t>5.6.2</t>
  </si>
  <si>
    <t>5.6.3</t>
  </si>
  <si>
    <t>5.6.4</t>
  </si>
  <si>
    <t>5.6.5</t>
  </si>
  <si>
    <t>Индекс производства продукции сельского хозяйства в хозяйствах всех категорий (в сопоставимых ценах)</t>
  </si>
  <si>
    <t>5.1.</t>
  </si>
  <si>
    <t>5.1.1.</t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</si>
  <si>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"Развитие подотрасли животноводства, переработки и реализации животноводческой продукции"</t>
    </r>
  </si>
  <si>
    <t>Индекс производства продукции животноводства (в сопоставимых ценах)</t>
  </si>
  <si>
    <t>5.1.2.</t>
  </si>
  <si>
    <r>
      <t xml:space="preserve"> </t>
    </r>
    <r>
      <rPr>
        <b/>
        <sz val="8"/>
        <rFont val="Times New Roman"/>
        <family val="1"/>
        <charset val="204"/>
      </rPr>
      <t>Основное мероприятие 2</t>
    </r>
    <r>
      <rPr>
        <sz val="8"/>
        <rFont val="Times New Roman"/>
        <family val="1"/>
        <charset val="204"/>
      </rPr>
      <t xml:space="preserve"> "Повышение эффективности производства отраслей растениеводства"</t>
    </r>
  </si>
  <si>
    <t>Индекс производства продукции растениеводства (в сопоставимых ценах)</t>
  </si>
  <si>
    <t>5.1.3.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</si>
  <si>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 xml:space="preserve">"Развитие сельских территорий" </t>
    </r>
  </si>
  <si>
    <t>5.1.4.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</si>
  <si>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"Техническая и технологическая модернизация, инновационное развитие"</t>
    </r>
  </si>
  <si>
    <t>5.1.5.</t>
  </si>
  <si>
    <t>5.2.</t>
  </si>
  <si>
    <t>Подпрограмма 2 "Устойчивое развитие сельских территорий Богучарского муниципального района на 2014 - 2017 годы и на период до 2020 года"</t>
  </si>
  <si>
    <t>5.2.1.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</si>
  <si>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"Улучшение жилищных условий граждан, в том числе молодых семей и молодых специалистов, проживающих и работающих в сельской местности"</t>
    </r>
  </si>
  <si>
    <t>01.01.2019-31.12.2025</t>
  </si>
  <si>
    <t>Увеличение численности пользователей библиотек</t>
  </si>
  <si>
    <t>Увеличение числа посетителей библиотек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</si>
  <si>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</si>
  <si>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Подпрограмма 6 "Развитие сети автомобильных дорог общего пользования местного значения"</t>
  </si>
  <si>
    <t>Объем инвестиций в основной капитал (за исключением бюджетных средств), тыс.руб.</t>
  </si>
  <si>
    <t>Регистрация права собственности Богучарского муници-пального района на объекты недвижимого имущества</t>
  </si>
  <si>
    <t xml:space="preserve">Регистрация права собственности Богучарского муниципального района на земельные участки 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</si>
  <si>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</si>
  <si>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5.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</si>
  <si>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"Сохранение и развитие традиционной народной культуры и любительского самодеятельного творчества"</t>
    </r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</si>
  <si>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"Развитие библиотечного дела"</t>
    </r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</si>
  <si>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"Развитие музейного дела"</t>
    </r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</si>
  <si>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"Финансовое обеспечение деятельности  муниципальных учреждений культуры"</t>
    </r>
  </si>
  <si>
    <r>
      <t>Основное мероприятие 5</t>
    </r>
    <r>
      <rPr>
        <sz val="8"/>
        <rFont val="Times New Roman"/>
        <family val="1"/>
        <charset val="204"/>
      </rPr>
      <t xml:space="preserve"> Софинансирование мероприятий Государственной программы Воронежской области "Доступная среда"</t>
    </r>
  </si>
  <si>
    <r>
      <t>Основное мероприятие 6</t>
    </r>
    <r>
      <rPr>
        <sz val="8"/>
        <rFont val="Times New Roman"/>
        <family val="1"/>
        <charset val="204"/>
      </rPr>
      <t xml:space="preserve"> Софинансирование мероприятий подпрограммы  "Этнокультурное развитие Воронежской области"</t>
    </r>
  </si>
  <si>
    <r>
      <t>Основное мероприятие 7</t>
    </r>
    <r>
      <rPr>
        <sz val="8"/>
        <rFont val="Times New Roman"/>
        <family val="1"/>
        <charset val="204"/>
      </rPr>
      <t xml:space="preserve"> Содействие сохранению  учреждений культуры (капитальный ремонт)</t>
    </r>
  </si>
  <si>
    <r>
      <rPr>
        <b/>
        <sz val="8"/>
        <rFont val="Times New Roman"/>
        <family val="1"/>
        <charset val="204"/>
      </rPr>
      <t xml:space="preserve">Основное мероприятие 8 </t>
    </r>
    <r>
      <rPr>
        <sz val="8"/>
        <rFont val="Times New Roman"/>
        <family val="1"/>
        <charset val="204"/>
      </rPr>
      <t xml:space="preserve">Модернизация  материально-технической базы учреждений культуры </t>
    </r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</si>
  <si>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"Культурная среда"</t>
    </r>
  </si>
  <si>
    <t>Основное мероприятие 4            "Иные мероприятия и расходы, направленные на реализацию подпрограммы «Развитие дошкольного, общего, дополнительного образования и воспитания детей и молодежи».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</si>
  <si>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"Охрана семьи и детства"</t>
    </r>
  </si>
  <si>
    <t>3.2.8.</t>
  </si>
  <si>
    <t>Подпрограмма 3 «Патриотическое воспитание детей и молодежи Богучарского муниципального района»</t>
  </si>
  <si>
    <r>
      <t xml:space="preserve">Основное мероприятие 1 </t>
    </r>
    <r>
      <rPr>
        <sz val="8"/>
        <rFont val="Times New Roman"/>
        <family val="1"/>
        <charset val="204"/>
      </rPr>
      <t>«Формирование у детей и молодежи высокого патриотического сознания».</t>
    </r>
  </si>
  <si>
    <r>
      <rPr>
        <b/>
        <sz val="8"/>
        <rFont val="Times New Roman"/>
        <family val="1"/>
        <charset val="204"/>
      </rPr>
      <t>Основное мероприятие 8</t>
    </r>
    <r>
      <rPr>
        <sz val="8"/>
        <rFont val="Times New Roman"/>
        <family val="1"/>
        <charset val="204"/>
      </rPr>
      <t xml:space="preserve">      «Профилактика правонарушений на территории Богучарского муниципального района»</t>
    </r>
  </si>
  <si>
    <r>
      <rPr>
        <b/>
        <sz val="8"/>
        <rFont val="Times New Roman"/>
        <family val="1"/>
        <charset val="204"/>
      </rPr>
      <t>Основное мероприятие 2</t>
    </r>
    <r>
      <rPr>
        <sz val="8"/>
        <rFont val="Times New Roman"/>
        <family val="1"/>
        <charset val="204"/>
      </rPr>
      <t xml:space="preserve"> Корректировка действующих и подготовка новых документов территориального планирования района и поселений и градостроительного зонирования поселений</t>
    </r>
  </si>
  <si>
    <t>Подпрограмма 4                  Создание условий для обеспечения качественными услугами ЖКХ населения Богучарского муниципального района, энергосбережение и повышение энергетической эффективности жилищно-коммунального комплекса</t>
  </si>
  <si>
    <r>
      <t xml:space="preserve">Основное мероприятие 1      </t>
    </r>
    <r>
      <rPr>
        <sz val="8"/>
        <rFont val="Times New Roman"/>
        <family val="1"/>
        <charset val="204"/>
      </rPr>
      <t>Создание объектов социального и производственного комплекса, в том числе, объектов общегражданского назначения и инфраструктуры</t>
    </r>
  </si>
  <si>
    <t>4.4.3.</t>
  </si>
  <si>
    <t>4.4.4.</t>
  </si>
  <si>
    <r>
      <t xml:space="preserve">Основное мероприятие 2      </t>
    </r>
    <r>
      <rPr>
        <sz val="8"/>
        <rFont val="Times New Roman"/>
        <family val="1"/>
        <charset val="204"/>
      </rPr>
      <t>Мероприятия по повышению энергоэффективности жилищно-коммунального комплекса</t>
    </r>
  </si>
  <si>
    <r>
      <rPr>
        <b/>
        <sz val="8"/>
        <rFont val="Times New Roman"/>
        <family val="1"/>
        <charset val="204"/>
      </rPr>
      <t xml:space="preserve">Основное мероприятие 3       </t>
    </r>
    <r>
      <rPr>
        <sz val="8"/>
        <rFont val="Times New Roman"/>
        <family val="1"/>
        <charset val="204"/>
      </rPr>
      <t>Приобретение коммунальной специализированной техники</t>
    </r>
  </si>
  <si>
    <r>
      <t xml:space="preserve">Основное мероприятие 4                </t>
    </r>
    <r>
      <rPr>
        <sz val="8"/>
        <rFont val="Times New Roman"/>
        <family val="1"/>
        <charset val="204"/>
      </rPr>
      <t>Обеспечение уличного освещения поселений Богучарского муниципального района</t>
    </r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</si>
  <si>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  Создание мусоросортировочного комплекса Богучарского межмуниципального отходоперерабатывающего кластера на территории Богучарского муниципального района</t>
    </r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</si>
  <si>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Оформление документов для постановки ГТС на учет в качестве бесхозяйных</t>
    </r>
  </si>
  <si>
    <r>
      <rPr>
        <b/>
        <sz val="8"/>
        <rFont val="Times New Roman"/>
        <family val="1"/>
        <charset val="204"/>
      </rPr>
      <t>Основное мероприятие 3</t>
    </r>
    <r>
      <rPr>
        <sz val="8"/>
        <rFont val="Times New Roman"/>
        <family val="1"/>
        <charset val="204"/>
      </rPr>
      <t xml:space="preserve">           Подготовка проектно-сметной документации и капитальный ремонт ГТС</t>
    </r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</si>
  <si>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Озеленение территории муниципального района</t>
    </r>
  </si>
  <si>
    <t>4.5.5.</t>
  </si>
  <si>
    <r>
      <t xml:space="preserve">Основное мероприятие  5         </t>
    </r>
    <r>
      <rPr>
        <sz val="8"/>
        <rFont val="Times New Roman"/>
        <family val="1"/>
        <charset val="204"/>
      </rPr>
      <t>Обустройство площадок и установка контейнеров для сбора ТБО</t>
    </r>
  </si>
  <si>
    <t>Подпрограмма 5                  "Охрана окружающей среды"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</si>
  <si>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"Капитальный ремонт автомобильных дорог общего пользования местного значения."</t>
    </r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</si>
  <si>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"Строительство автомобильных дорог общего пользования местного значения."</t>
    </r>
  </si>
  <si>
    <r>
      <rPr>
        <b/>
        <sz val="8"/>
        <rFont val="Times New Roman"/>
        <family val="1"/>
        <charset val="204"/>
      </rPr>
      <t xml:space="preserve">Основное мероприятие 5" </t>
    </r>
    <r>
      <rPr>
        <sz val="8"/>
        <rFont val="Times New Roman"/>
        <family val="1"/>
        <charset val="204"/>
      </rPr>
      <t>Повышение безопасности дорожного движения на территории Богучарского муниципального района"</t>
    </r>
  </si>
  <si>
    <t>Муниципальная программа «Развитие сельского хозяйства, производства пищевых продуктов и инфраструктуры агропродовольственного рынка Богучарского муниципального района »</t>
  </si>
  <si>
    <t>Подпрограмма 1 "Развитие сельского хозяйства и социальной инфраструктуры села"</t>
  </si>
  <si>
    <t>Подпрограмма 2                  "Прочие расходы и мероприятия по реализации муниципальной программы "Развитие образования,физической культуры и спорта Богучарского муниципального района"</t>
  </si>
  <si>
    <t>Уровень исполнения утвержденных бюджетных назначений  на финансовое обеспечение деятельности подведомственных учреждений</t>
  </si>
  <si>
    <t>&gt;= 95</t>
  </si>
  <si>
    <t>Доля     детей и молодежи, выполнивших     нормативы Всероссийского  физкультурно-спортивного комплекса  «Готов  к  труду  и  обороне»  (ГТО),  в общей численности населения, принявшего участие в выполнении      нормативов  Всероссийского физкультурно-спортивного   комплекса   «Готов   к труду и обороне» (ГТО), %</t>
  </si>
  <si>
    <t>Количество      действующих  детских и молодежных    патриотических объединений, клубов, центров</t>
  </si>
  <si>
    <t>Количество   историко-патриотических,   героико-патриотических  и  военно-патриотических  музеев, созданных на базе образовательных организаций</t>
  </si>
  <si>
    <t>Увеличение количества и улучшение качества мероприятий патриотической направленности</t>
  </si>
  <si>
    <t>12</t>
  </si>
  <si>
    <t>15</t>
  </si>
  <si>
    <t>45</t>
  </si>
  <si>
    <r>
      <t xml:space="preserve">Основное мероприятие 2    </t>
    </r>
    <r>
      <rPr>
        <sz val="8"/>
        <rFont val="Times New Roman"/>
        <family val="1"/>
        <charset val="204"/>
      </rPr>
      <t>Финансовая поддержка субъектов малого и среднего предпринимательства</t>
    </r>
  </si>
  <si>
    <t>2019-2025</t>
  </si>
  <si>
    <t>2020-2025</t>
  </si>
  <si>
    <t>Создание новых рабочих мест с нарастающим итогом</t>
  </si>
  <si>
    <t>Количество молодых семей, улучшивших жилищные условия в отчетном году</t>
  </si>
  <si>
    <t>Оборот малых и средних предприятий на душу населения, тыс.руб.</t>
  </si>
  <si>
    <t>Неналоговые доходы в консолидированный бюджет Богучарского муниципальног района, млн.руб.</t>
  </si>
  <si>
    <t>Доля территориальных зон, сведения о границах которых внесены в ЕГРН, в общем количестве территориальных зон, установленных правилами землепользования и застройки на территории муниципального образования , %</t>
  </si>
  <si>
    <t>Уровень износа коммунальной инфраструктуры, %</t>
  </si>
  <si>
    <t>Доля протяженности освещенных частей улиц, проездов, набережных к их общей протяженности, %</t>
  </si>
  <si>
    <t>Повышение уровня технической обеспеченности муниципальных образований Богучарского муниципального района за счет приобретения коммунальной специализированной техники для вывоза твердых бытовых отходов, едениц.</t>
  </si>
  <si>
    <t>Доля обработанных отходов в общем количестве  образовавшихся твердых коммунальных отходов, %</t>
  </si>
  <si>
    <t>2.1.9.</t>
  </si>
  <si>
    <r>
      <rPr>
        <b/>
        <sz val="8"/>
        <rFont val="Times New Roman"/>
        <family val="1"/>
        <charset val="204"/>
      </rPr>
      <t xml:space="preserve">Основное мероприятие 9 </t>
    </r>
    <r>
      <rPr>
        <sz val="8"/>
        <rFont val="Times New Roman"/>
        <family val="1"/>
        <charset val="204"/>
      </rPr>
      <t>Федеральный проект "Культурная среда"</t>
    </r>
  </si>
  <si>
    <t>01.01.2020-31.12.2020</t>
  </si>
  <si>
    <t>362302чел</t>
  </si>
  <si>
    <t>118069чел</t>
  </si>
  <si>
    <t>Основное мероприятие 1 "Развитие дошкольного образования"</t>
  </si>
  <si>
    <t>3.1.1.1</t>
  </si>
  <si>
    <t>3.1.1.2</t>
  </si>
  <si>
    <t>3.1.1.3</t>
  </si>
  <si>
    <t>3.1.1.4</t>
  </si>
  <si>
    <t>3.1.1.5</t>
  </si>
  <si>
    <t>3.1.1.6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</si>
  <si>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 (Социальное обеспечение и иные выплаты населению)</t>
  </si>
  <si>
    <t>Субвенции на обеспечение государственных гарантий реализации прав на получение общедоступного и бесплатного дошкольного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фондами"</t>
  </si>
  <si>
    <t xml:space="preserve">«Субвенции на обеспечение государственных гарантий реализации прав на получение общедоступного и бесплатного дошкольного образования (Закупка товаров, работ и услуг для обеспечения </t>
  </si>
  <si>
    <t>«Расходы на обеспечение деятельности (оказание услуг) муниципальных учреждений в области дошкольного, общего, дополнительного образования и воспитания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(детские сады, дошкольные группы при школах)».</t>
  </si>
  <si>
    <t>«Расходы на обеспечение деятельности (оказание услуг) муниципальных учреждений в области дошкольного, общего, дополнительного образования и воспитания (Закупка товаров, работ и услуг для обеспечения государственных (муниципальных) нужд) (детские сады, дошкольные группы при школах)»повышения квалификации"</t>
  </si>
  <si>
    <t>«Расходы на обеспечение деятельности (оказание услуг) муниципальных учреждений в области дошкольного, общего, дополнительного образования и воспитания (Иные бюджетные ассигнования) (детские сады, дошкольные группы при школах)».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</si>
  <si>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</si>
  <si>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</si>
  <si>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</si>
  <si>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</si>
  <si>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</si>
  <si>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</si>
  <si>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</si>
  <si>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</si>
  <si>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</si>
  <si>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</si>
  <si>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</si>
  <si>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3.1.2.12</t>
  </si>
  <si>
    <t>3.1.2.13</t>
  </si>
  <si>
    <t>«Расходы на материально-техническое оснащение муниципальных организаций (Закупка товаров, работ и услуг для обеспечения государственных (муниципальных) нужд)».</t>
  </si>
  <si>
    <t>«Субвенции на обеспечение государственных гарантий реализации прав на получение общедоступного и бесплатного общего образования, а также дополнительного образования детей в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</si>
  <si>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«Субвенции на обеспечение государственных гарантий реализации прав на получение общедоступного и бесплатного общего образования, а также дополнительного образования детей в общеобразовательных учреждениях (Закупка товаров, работ и услуг для обеспечения государственных (муниципальных) нужд)».</t>
  </si>
  <si>
    <t>«Мероприятия, направленные на содействие занятости населения (Закупка товаров, работ и услуг для обеспечения государственных (муниципальных) нужд)».</t>
  </si>
  <si>
    <t>«Расходы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(Расходы на выплаты персоналу в целях обеспечения выполнения функций осударственными (муниципальными) органами, казенными учреждениями, органами управления государственными внебюджетными фондами)».</t>
  </si>
  <si>
    <t>«Расходы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(Закупка товаров, работ и услуг для обеспечения государственных (муниципальных) нужд)».</t>
  </si>
  <si>
    <t>«Расходы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(Социальное обеспечение и иные выплаты населению)».</t>
  </si>
  <si>
    <t>«Расходы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(Иные бюджетные ассигнования)».</t>
  </si>
  <si>
    <t>«Расходы на обеспечение учащихся общеобразовательных учреждений молочной продукцией (Закупка товаров, работ и услуг для обеспечения государственных (муниципальных) нужд)»</t>
  </si>
  <si>
    <t>Расходы на реализацию мероприятий адресной программы капитального ремонта</t>
  </si>
  <si>
    <t>Основное мероприятие 2 "Развитие общего образования"</t>
  </si>
  <si>
    <t>Основное мероприятие 3 "Развитие дополнительного образования и воспитания детей и молодежи"</t>
  </si>
  <si>
    <t>3.1.3.1</t>
  </si>
  <si>
    <t>3.1.3.2</t>
  </si>
  <si>
    <t>3.1.3.3</t>
  </si>
  <si>
    <t>«Расходы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фондами).</t>
  </si>
  <si>
    <t>3.1.4.1</t>
  </si>
  <si>
    <t>«Мероприятие на софинансирование капитальных вложений в объекты муниципальной собственности (Капитальные вложения в объекты государственной (муниципальной) собственности)».</t>
  </si>
  <si>
    <t>3.2.1.1</t>
  </si>
  <si>
    <t>3.2.1.2</t>
  </si>
  <si>
    <t>3.2.1.3</t>
  </si>
  <si>
    <t>3.2.1.4</t>
  </si>
  <si>
    <t>«Выплата единовременного пособия при всех формах устройства детей, лишенных родительского попечения, в семью (Социальное обеспечение и иные выплаты населению)».</t>
  </si>
  <si>
    <t>«Осуществление отдельных государственных полномочий Воронежской области по обеспечению выплат приемной семье на содержание подопечных детей».</t>
  </si>
  <si>
    <t>«Осуществление отдельных государственных полномочий Воронежской области по обеспечению выплаты вознаграждения, причитающегося приемному родителю».</t>
  </si>
  <si>
    <t>«Субвенции на обеспечение выплат семьям опекунов на содержание подопечных детей (Социальное обеспечение и иные выплаты населению)».</t>
  </si>
  <si>
    <t>Основное мероприятие 2 "Организация и осуществление деятельности по опеке и попечительству"</t>
  </si>
  <si>
    <t>3.2.2.1</t>
  </si>
  <si>
    <t xml:space="preserve">«Осуществление отдельных государственных полномочий Воронежской области по организации и осуществлению деятельности по опеке и попечительству (Расходы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фондами)». </t>
  </si>
  <si>
    <t>3.2.2.2</t>
  </si>
  <si>
    <t>«Осуществление отдельных государственных полномочий Воронежской области по организации и осуществлению деятельности по опеке и попечительству (Закупка товаров, работ и услуг для обеспечения государственных (муниципальных) нужд)».</t>
  </si>
  <si>
    <t>3.2.5.1</t>
  </si>
  <si>
    <t>3.2.5.2</t>
  </si>
  <si>
    <t>3.2.5.3</t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</si>
  <si>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>"Развитие физической культуры и спорта" (ДЮСШ+отдел фк)</t>
    </r>
  </si>
  <si>
    <t>«Расходы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фондами)».</t>
  </si>
  <si>
    <t>«Расходы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нужд)».</t>
  </si>
  <si>
    <t>«Расходы на обеспечение деятельности (оказание услуг) муниципальных учреждений (иные расходы)».</t>
  </si>
  <si>
    <t>3.2.6.1</t>
  </si>
  <si>
    <t>3.2.6.2</t>
  </si>
  <si>
    <t>3.2.6.3</t>
  </si>
  <si>
    <t>3.2.6.4</t>
  </si>
  <si>
    <t>3.2.6.5</t>
  </si>
  <si>
    <t>3.2.6.6</t>
  </si>
  <si>
    <t xml:space="preserve">Основное мероприятие 6 "Финансовое обеспечение деятельности Муниципального казенного учреждения "Управление по образованию и молодежной политике Богучарского муниципального района" </t>
  </si>
  <si>
    <t>«Расходы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(Отдел по учебно-методической работе)»</t>
  </si>
  <si>
    <t>«Расходы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(Отдел учета и отчетности)».</t>
  </si>
  <si>
    <t>«Расходы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(Отдел по хозяйственной работе)»</t>
  </si>
  <si>
    <t>«Расходы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 (Отдел по хозяйственной работе)».</t>
  </si>
  <si>
    <t>«Расходы на обеспечение деятельности (оказание услуг) муниципальных учреждений (Иные бюджетные ассигнования)(Отдел по хозяйственной работе)»</t>
  </si>
  <si>
    <t>3.2.7.1</t>
  </si>
  <si>
    <t>3.2.7.2</t>
  </si>
  <si>
    <t>3.2.7.3</t>
  </si>
  <si>
    <t>«Расходы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(МКОУ «Богучарский МУК № 1»)».</t>
  </si>
  <si>
    <t>«Расходы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 (МКОУ «Богучарский МУК № 1»)».</t>
  </si>
  <si>
    <t>«Расходы на обеспечение деятельности (оказание услуг) муниципальных учреждений (Иные бюджетные ассигнования) (МКОУ «Богучарский МУК № 1»)»</t>
  </si>
  <si>
    <t>3.2.8.1</t>
  </si>
  <si>
    <t>3.2.8.2</t>
  </si>
  <si>
    <t>3.2.8.3</t>
  </si>
  <si>
    <t>«Осуществление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 (Расходы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</si>
  <si>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«Осуществление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нужд)».</t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</si>
  <si>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>"Обеспечение деятельности МКУ «Функциональный центр"</t>
    </r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</si>
  <si>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Развитие рынка труда (кадрового потенциала) на сельских территориях</t>
    </r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</si>
  <si>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Создание и развитие инфраструктуры на сельских территориях</t>
    </r>
  </si>
  <si>
    <t>5.2.2.</t>
  </si>
  <si>
    <t>5.2.3.</t>
  </si>
  <si>
    <t>В срок , установленный</t>
  </si>
  <si>
    <t xml:space="preserve">Приказ финансового отдела  от 21.12.2018 № 100 "Об утверждении Порядка составления 
и ведения сводной бюджетной росписи 
районного бюджета и бюджетных росписей
главных распорядителей средств районного 
бюджета" 
</t>
  </si>
  <si>
    <t xml:space="preserve">Проведение публичных слушаний по годовому отчету об исполнении районного бюджетапо и по проекту районного бюджета на очередной финансовый год и плановый период </t>
  </si>
  <si>
    <t>≤80</t>
  </si>
  <si>
    <t>Число публикаций в электронных СМИ</t>
  </si>
  <si>
    <t xml:space="preserve"> Число  включенных в  резерв муниципальных служащих.</t>
  </si>
  <si>
    <t xml:space="preserve">  Число муниципальных служащих, прошедших обучение.</t>
  </si>
  <si>
    <t>Количество рассмотренных протоколов об административных правонарушениях</t>
  </si>
  <si>
    <t>Количество созданных единых мест по принципу "Одного окна"</t>
  </si>
  <si>
    <t xml:space="preserve"> Количество заключенных соглашений с территориальными органами федеральных органов  государственной власти по Воронежской области, исполнительными органами государственной власти, органами местного самоуправления Богучарского муниципального  района Воронежской области, организациями, участвующими в предоставлении соответствующих государственных и муниципальных услуг.</t>
  </si>
  <si>
    <t>Обеспеченность детей дошкольного возраста местами в дошкольных образовательных организациях (количество мест на 1000 детей)</t>
  </si>
  <si>
    <t>Доля детей, охваченных образовательными программами дополнительного образования, в общей численности детей и молодежи в возрасте 5-18 лет.</t>
  </si>
  <si>
    <t>Доля детей в возрасте от 5 до 18 лет, получающих услуги дополнительного образования с использованием сертификата дополнительного образования;</t>
  </si>
  <si>
    <t>Работа оборонно-спортивного лагеря</t>
  </si>
  <si>
    <t>ИТОГО</t>
  </si>
  <si>
    <t xml:space="preserve"> план</t>
  </si>
  <si>
    <t>Ввод (приобретение)  жилья для граждан, проживающих на сельских территориях  м.кв</t>
  </si>
  <si>
    <t xml:space="preserve">Ввод (приобретение)  жилья для граждан, проживающих на сельских территориях </t>
  </si>
  <si>
    <t>Сокращение   числа молодых семей, нуждающихся в улучшении жилищных условий, в сельской местности (нарастающим итогом)</t>
  </si>
  <si>
    <t>Всего</t>
  </si>
  <si>
    <t>Отчет о ходе реализации муниципальных программ (финансирование программ) Богучарского муниципального района Воронежской области за 2021 года"</t>
  </si>
  <si>
    <t>1.5.5.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</si>
  <si>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 xml:space="preserve">            Организация патрулирования мест массового отдыха населения на воде и в лесных массивах с целью обеспечения охраны общественного порядка и предупреждения чрезвычайных ситуаций</t>
    </r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</si>
  <si>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Организация и проведение мероприятий по профилактике терроризма и экстремизма на территории Богучарского муниципального района, в том числе при проведении общественно политических, спортивных, культурных мероприятий в местах массового пребывания людей</t>
    </r>
  </si>
  <si>
    <r>
      <t>Основное мероприятие5</t>
    </r>
    <r>
      <rPr>
        <sz val="8"/>
        <rFont val="Times New Roman"/>
        <family val="1"/>
        <charset val="204"/>
      </rPr>
      <t xml:space="preserve"> Прочие расходы</t>
    </r>
  </si>
  <si>
    <t xml:space="preserve"> 0/ (1 345 730,7- 336 868,6 (субвенции))*100=0</t>
  </si>
  <si>
    <t>да,    до 15 ноября 2021 года</t>
  </si>
  <si>
    <t>До начала очередного финансового года</t>
  </si>
  <si>
    <t>Постаноление администрации Богучарского муниципального района Воронежской области от 30.04.2021  № 249 " О проведении публичных слушаний"  по вопросу об исполнении бюджета Богучарского муниципального района за 2020 год.</t>
  </si>
  <si>
    <t xml:space="preserve"> Решение публичных слушаний в Богучарском муниципальном районе Воронежской области от 21.05.2021 № 1 "О поекте решения Совета народных депутатов Богучарского муниципального района "Об исполнении бюджета Богучарского муниципального района за 2020 год"            Постановление администрации Богучарского муниципального района  от 29.11.2021 № 686 "О проведении публичных слушаний" назначенных на 1512.2021  по воросу "О проекте бюджета Богучарского района на 2022 год и на плановый период 2023 и 2024 годов" </t>
  </si>
  <si>
    <t>Снижение количества гибели людей по отношению к предыдущему отчетному периоду</t>
  </si>
  <si>
    <t>4624 ед</t>
  </si>
  <si>
    <t>2840 ед</t>
  </si>
  <si>
    <t>4.1.3.</t>
  </si>
  <si>
    <r>
      <t xml:space="preserve">Основное мероприятие 3    </t>
    </r>
    <r>
      <rPr>
        <sz val="8"/>
        <rFont val="Times New Roman"/>
        <family val="1"/>
        <charset val="204"/>
      </rPr>
      <t>Поддержка и развитие пассажирских перевозок автомобильного транспорта</t>
    </r>
  </si>
  <si>
    <t>Количество маршрутов на маршрутной сети</t>
  </si>
  <si>
    <t>4736</t>
  </si>
  <si>
    <t xml:space="preserve">   </t>
  </si>
  <si>
    <t>Зарезервированные средства, связанные с особенностями исполнения областного бюджета</t>
  </si>
  <si>
    <t>3.1.1.7</t>
  </si>
  <si>
    <t>3.1.1.8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</si>
  <si>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</si>
  <si>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</si>
  <si>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3.1.2.14</t>
  </si>
  <si>
    <t>Мероприятия по развитию сети общеобразовательных организаций Воронежской области</t>
  </si>
  <si>
    <t>3.1.3.4</t>
  </si>
  <si>
    <t>3.1.3.5</t>
  </si>
  <si>
    <t>3.1.3.6</t>
  </si>
  <si>
    <t>3.1.3.7</t>
  </si>
  <si>
    <t>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(Богучарская спортивная школа)».</t>
  </si>
  <si>
    <t>«Расходы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(Закупка товаров, работ и услуг для обеспечения государственных (муниципальных) нужд) (Богучарская спортивная школа)».</t>
  </si>
  <si>
    <t>«Расходы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(Иные бюджетные ассигнования) (Богучарская спортивная школа)».</t>
  </si>
  <si>
    <t>3.1.4.2</t>
  </si>
  <si>
    <t>3.1.4.3</t>
  </si>
  <si>
    <t>3.1.4.4</t>
  </si>
  <si>
    <t>3.1.4.5</t>
  </si>
  <si>
    <t>3.1.4.6</t>
  </si>
  <si>
    <t>Расходы на обеспечение функций органов местного самоуправления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</si>
  <si>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</t>
  </si>
  <si>
    <t>Обеспечение образовательных организаций материально-технической базой для внедрения цифровой образовательной среды</t>
  </si>
  <si>
    <t xml:space="preserve"> Создание дополнительных мест для детей в возрасте от 1.5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</si>
  <si>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Мероприятия на софинансирование капитальных вложений в объекты муниципальной собственности</t>
  </si>
  <si>
    <t>«Единая субвенция для осуществления отдельных государственных полномочий по оказанию мер социальной поддержки семьям, взявшим на воспитание детей-сирот и детей, оставшихся без попечения родителей (Социальное обеспечение и иные выплаты населению)».</t>
  </si>
  <si>
    <t>3.2.1.5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</si>
</sst>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164" formatCode="0.0"/>
    <numFmt numFmtId="165" formatCode="0.0%"/>
    <numFmt numFmtId="166" formatCode="#,##0.0"/>
    <numFmt numFmtId="167" formatCode="0.000"/>
    <numFmt numFmtId="168" formatCode="#,##0.000"/>
  </numFmts>
  <fonts count="2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</font>
    <font>
      <b/>
      <sz val="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</font>
    <font>
      <sz val="8"/>
      <name val="Times New Roman"/>
      <family val="1"/>
      <charset val="204"/>
    </font>
    <font>
      <sz val="8"/>
      <name val="Arial Narrow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 Narrow"/>
      <family val="2"/>
      <charset val="204"/>
    </font>
    <font>
      <sz val="6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2" fillId="0" borderId="0"/>
  </cellStyleXfs>
  <cellXfs count="6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10" fontId="12" fillId="2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0" fontId="11" fillId="4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0" fontId="11" fillId="2" borderId="1" xfId="0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7" fontId="11" fillId="4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 applyProtection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9" fillId="4" borderId="9" xfId="0" applyNumberFormat="1" applyFont="1" applyFill="1" applyBorder="1" applyAlignment="1">
      <alignment horizontal="center" vertical="center" wrapText="1"/>
    </xf>
    <xf numFmtId="165" fontId="11" fillId="4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1" fillId="5" borderId="1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1" fillId="4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4" fillId="2" borderId="9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1" fontId="14" fillId="4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right" wrapText="1"/>
    </xf>
    <xf numFmtId="164" fontId="9" fillId="2" borderId="9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" fontId="11" fillId="2" borderId="1" xfId="0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164" fontId="9" fillId="2" borderId="1" xfId="0" applyNumberFormat="1" applyFont="1" applyFill="1" applyBorder="1" applyAlignment="1">
      <alignment horizontal="right" wrapText="1"/>
    </xf>
    <xf numFmtId="1" fontId="14" fillId="2" borderId="9" xfId="0" applyNumberFormat="1" applyFont="1" applyFill="1" applyBorder="1" applyAlignment="1">
      <alignment horizontal="right" wrapText="1"/>
    </xf>
    <xf numFmtId="1" fontId="14" fillId="0" borderId="9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1" fontId="11" fillId="2" borderId="9" xfId="0" applyNumberFormat="1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0" fillId="0" borderId="0" xfId="0" applyFont="1"/>
    <xf numFmtId="0" fontId="0" fillId="0" borderId="1" xfId="0" applyBorder="1"/>
    <xf numFmtId="4" fontId="11" fillId="2" borderId="3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4" fillId="2" borderId="11" xfId="0" applyNumberFormat="1" applyFont="1" applyFill="1" applyBorder="1" applyAlignment="1">
      <alignment wrapText="1"/>
    </xf>
    <xf numFmtId="2" fontId="9" fillId="2" borderId="11" xfId="0" applyNumberFormat="1" applyFont="1" applyFill="1" applyBorder="1" applyAlignment="1">
      <alignment horizontal="right" wrapText="1"/>
    </xf>
    <xf numFmtId="1" fontId="9" fillId="2" borderId="11" xfId="0" applyNumberFormat="1" applyFont="1" applyFill="1" applyBorder="1" applyAlignment="1">
      <alignment horizontal="right" wrapText="1"/>
    </xf>
    <xf numFmtId="0" fontId="11" fillId="0" borderId="3" xfId="0" applyFont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left" vertical="top" wrapText="1"/>
    </xf>
    <xf numFmtId="1" fontId="14" fillId="2" borderId="11" xfId="0" applyNumberFormat="1" applyFont="1" applyFill="1" applyBorder="1" applyAlignment="1">
      <alignment horizontal="center" wrapText="1"/>
    </xf>
    <xf numFmtId="164" fontId="9" fillId="2" borderId="11" xfId="0" applyNumberFormat="1" applyFont="1" applyFill="1" applyBorder="1" applyAlignment="1">
      <alignment horizontal="right" wrapText="1"/>
    </xf>
    <xf numFmtId="164" fontId="9" fillId="2" borderId="8" xfId="0" applyNumberFormat="1" applyFont="1" applyFill="1" applyBorder="1" applyAlignment="1">
      <alignment horizontal="right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167" fontId="11" fillId="2" borderId="3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67" fontId="9" fillId="2" borderId="12" xfId="0" applyNumberFormat="1" applyFont="1" applyFill="1" applyBorder="1" applyAlignment="1">
      <alignment horizontal="center" vertical="center" wrapText="1"/>
    </xf>
    <xf numFmtId="2" fontId="11" fillId="2" borderId="12" xfId="0" applyNumberFormat="1" applyFont="1" applyFill="1" applyBorder="1" applyAlignment="1">
      <alignment horizontal="center" vertical="center" wrapText="1"/>
    </xf>
    <xf numFmtId="167" fontId="11" fillId="2" borderId="12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1" fontId="11" fillId="2" borderId="7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1" fontId="14" fillId="0" borderId="9" xfId="0" applyNumberFormat="1" applyFont="1" applyFill="1" applyBorder="1" applyAlignment="1">
      <alignment horizontal="left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3" fontId="9" fillId="2" borderId="3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2" fontId="11" fillId="0" borderId="8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left" vertical="center" wrapText="1"/>
    </xf>
    <xf numFmtId="49" fontId="11" fillId="0" borderId="3" xfId="0" quotePrefix="1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4" fontId="21" fillId="0" borderId="1" xfId="0" applyNumberFormat="1" applyFont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9" fillId="2" borderId="3" xfId="0" applyNumberFormat="1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10" fontId="12" fillId="2" borderId="3" xfId="0" applyNumberFormat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4" fontId="12" fillId="0" borderId="3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top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2" fontId="11" fillId="0" borderId="3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quotePrefix="1" applyFont="1" applyBorder="1" applyAlignment="1">
      <alignment horizontal="left" wrapText="1"/>
    </xf>
    <xf numFmtId="0" fontId="11" fillId="0" borderId="1" xfId="0" quotePrefix="1" applyFont="1" applyBorder="1" applyAlignment="1">
      <alignment horizontal="left"/>
    </xf>
    <xf numFmtId="0" fontId="11" fillId="0" borderId="3" xfId="0" applyFont="1" applyBorder="1" applyAlignment="1">
      <alignment horizontal="left" wrapText="1"/>
    </xf>
    <xf numFmtId="0" fontId="21" fillId="2" borderId="3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0" fontId="11" fillId="4" borderId="8" xfId="0" applyNumberFormat="1" applyFont="1" applyFill="1" applyBorder="1" applyAlignment="1">
      <alignment horizontal="center" vertical="center" wrapText="1"/>
    </xf>
    <xf numFmtId="165" fontId="11" fillId="4" borderId="8" xfId="0" applyNumberFormat="1" applyFont="1" applyFill="1" applyBorder="1" applyAlignment="1">
      <alignment horizontal="center" vertical="center" wrapText="1"/>
    </xf>
    <xf numFmtId="164" fontId="9" fillId="4" borderId="8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1" xfId="0" applyFont="1" applyBorder="1"/>
    <xf numFmtId="2" fontId="24" fillId="0" borderId="1" xfId="0" applyNumberFormat="1" applyFont="1" applyFill="1" applyBorder="1"/>
    <xf numFmtId="3" fontId="25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 applyProtection="1">
      <alignment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11" fillId="0" borderId="3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2" fontId="9" fillId="4" borderId="8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left" vertical="center" wrapText="1"/>
    </xf>
    <xf numFmtId="3" fontId="9" fillId="2" borderId="8" xfId="0" applyNumberFormat="1" applyFont="1" applyFill="1" applyBorder="1" applyAlignment="1">
      <alignment horizontal="left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8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4" fontId="11" fillId="0" borderId="3" xfId="1" applyNumberFormat="1" applyFont="1" applyFill="1" applyBorder="1" applyAlignment="1">
      <alignment horizontal="center" vertical="center" wrapText="1"/>
    </xf>
    <xf numFmtId="4" fontId="11" fillId="0" borderId="5" xfId="1" applyNumberFormat="1" applyFont="1" applyFill="1" applyBorder="1" applyAlignment="1">
      <alignment horizontal="center" vertical="center" wrapText="1"/>
    </xf>
    <xf numFmtId="4" fontId="11" fillId="0" borderId="8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Fill="1" applyBorder="1" applyAlignment="1">
      <alignment horizontal="center" vertical="center" wrapText="1"/>
    </xf>
    <xf numFmtId="166" fontId="11" fillId="0" borderId="8" xfId="1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166" fontId="11" fillId="0" borderId="5" xfId="1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166" fontId="13" fillId="2" borderId="3" xfId="0" applyNumberFormat="1" applyFont="1" applyFill="1" applyBorder="1" applyAlignment="1" applyProtection="1">
      <alignment horizontal="center" vertical="center" wrapText="1"/>
    </xf>
    <xf numFmtId="166" fontId="13" fillId="2" borderId="5" xfId="0" applyNumberFormat="1" applyFont="1" applyFill="1" applyBorder="1" applyAlignment="1" applyProtection="1">
      <alignment horizontal="center" vertical="center" wrapText="1"/>
    </xf>
    <xf numFmtId="166" fontId="13" fillId="2" borderId="8" xfId="0" applyNumberFormat="1" applyFont="1" applyFill="1" applyBorder="1" applyAlignment="1" applyProtection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left" vertical="center" wrapText="1"/>
    </xf>
    <xf numFmtId="3" fontId="11" fillId="2" borderId="8" xfId="0" applyNumberFormat="1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center" vertical="center" wrapText="1"/>
    </xf>
    <xf numFmtId="3" fontId="11" fillId="2" borderId="1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3" fontId="11" fillId="0" borderId="5" xfId="0" applyNumberFormat="1" applyFont="1" applyFill="1" applyBorder="1" applyAlignment="1">
      <alignment horizontal="left" vertical="center" wrapText="1"/>
    </xf>
    <xf numFmtId="3" fontId="11" fillId="0" borderId="8" xfId="0" applyNumberFormat="1" applyFont="1" applyFill="1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4" fontId="9" fillId="4" borderId="8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10" fontId="14" fillId="2" borderId="3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3" fontId="11" fillId="4" borderId="3" xfId="0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[0]" xfId="1" builtin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9"/>
  <sheetViews>
    <sheetView tabSelected="1" topLeftCell="B1" workbookViewId="0">
      <pane ySplit="10" topLeftCell="A231" activePane="bottomLeft" state="frozen"/>
      <selection pane="bottomLeft" activeCell="R160" sqref="R160"/>
    </sheetView>
  </sheetViews>
  <sheetFormatPr defaultRowHeight="15"/>
  <cols>
    <col min="1" max="1" width="6.7109375" customWidth="1"/>
    <col min="2" max="2" width="20.7109375" customWidth="1"/>
    <col min="4" max="4" width="11.5703125" bestFit="1" customWidth="1"/>
    <col min="5" max="5" width="9.85546875" customWidth="1"/>
    <col min="6" max="6" width="10.28515625" bestFit="1" customWidth="1"/>
    <col min="7" max="7" width="9.5703125" bestFit="1" customWidth="1"/>
    <col min="8" max="8" width="10" bestFit="1" customWidth="1"/>
    <col min="9" max="9" width="10.28515625" bestFit="1" customWidth="1"/>
    <col min="10" max="11" width="11.5703125" bestFit="1" customWidth="1"/>
    <col min="12" max="12" width="10.140625" customWidth="1"/>
    <col min="13" max="13" width="9.5703125" bestFit="1" customWidth="1"/>
    <col min="14" max="14" width="11.85546875" bestFit="1" customWidth="1"/>
    <col min="15" max="15" width="17.5703125" customWidth="1"/>
    <col min="16" max="16" width="10.42578125" bestFit="1" customWidth="1"/>
    <col min="17" max="17" width="9.42578125" bestFit="1" customWidth="1"/>
    <col min="18" max="18" width="10.28515625" bestFit="1" customWidth="1"/>
  </cols>
  <sheetData>
    <row r="1" spans="1:18">
      <c r="A1" s="573" t="s">
        <v>361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</row>
    <row r="2" spans="1:18">
      <c r="A2" s="575" t="s">
        <v>2</v>
      </c>
      <c r="B2" s="577" t="s">
        <v>3</v>
      </c>
      <c r="C2" s="580" t="s">
        <v>1</v>
      </c>
      <c r="D2" s="582" t="s">
        <v>4</v>
      </c>
      <c r="E2" s="576"/>
      <c r="F2" s="576"/>
      <c r="G2" s="576"/>
      <c r="H2" s="576"/>
      <c r="I2" s="576"/>
      <c r="J2" s="576"/>
      <c r="K2" s="576"/>
      <c r="L2" s="576"/>
      <c r="M2" s="576"/>
      <c r="N2" s="580" t="s">
        <v>5</v>
      </c>
      <c r="O2" s="580" t="s">
        <v>6</v>
      </c>
      <c r="P2" s="580" t="s">
        <v>7</v>
      </c>
      <c r="Q2" s="580" t="s">
        <v>8</v>
      </c>
      <c r="R2" s="580" t="s">
        <v>9</v>
      </c>
    </row>
    <row r="3" spans="1:18">
      <c r="A3" s="575"/>
      <c r="B3" s="578"/>
      <c r="C3" s="581"/>
      <c r="D3" s="582" t="s">
        <v>10</v>
      </c>
      <c r="E3" s="576"/>
      <c r="F3" s="584" t="s">
        <v>11</v>
      </c>
      <c r="G3" s="585"/>
      <c r="H3" s="585"/>
      <c r="I3" s="585"/>
      <c r="J3" s="585"/>
      <c r="K3" s="585"/>
      <c r="L3" s="585"/>
      <c r="M3" s="586"/>
      <c r="N3" s="583"/>
      <c r="O3" s="581"/>
      <c r="P3" s="581"/>
      <c r="Q3" s="581"/>
      <c r="R3" s="581"/>
    </row>
    <row r="4" spans="1:18">
      <c r="A4" s="575"/>
      <c r="B4" s="578"/>
      <c r="C4" s="581"/>
      <c r="D4" s="576"/>
      <c r="E4" s="576"/>
      <c r="F4" s="587" t="s">
        <v>12</v>
      </c>
      <c r="G4" s="588"/>
      <c r="H4" s="587" t="s">
        <v>13</v>
      </c>
      <c r="I4" s="588"/>
      <c r="J4" s="587" t="s">
        <v>14</v>
      </c>
      <c r="K4" s="588"/>
      <c r="L4" s="587" t="s">
        <v>15</v>
      </c>
      <c r="M4" s="588"/>
      <c r="N4" s="583"/>
      <c r="O4" s="581"/>
      <c r="P4" s="581"/>
      <c r="Q4" s="581"/>
      <c r="R4" s="581"/>
    </row>
    <row r="5" spans="1:18">
      <c r="A5" s="576"/>
      <c r="B5" s="579"/>
      <c r="C5" s="579"/>
      <c r="D5" s="2" t="s">
        <v>16</v>
      </c>
      <c r="E5" s="3" t="s">
        <v>17</v>
      </c>
      <c r="F5" s="2" t="s">
        <v>16</v>
      </c>
      <c r="G5" s="3" t="s">
        <v>17</v>
      </c>
      <c r="H5" s="2" t="s">
        <v>16</v>
      </c>
      <c r="I5" s="3" t="s">
        <v>17</v>
      </c>
      <c r="J5" s="2" t="s">
        <v>16</v>
      </c>
      <c r="K5" s="3" t="s">
        <v>17</v>
      </c>
      <c r="L5" s="2" t="s">
        <v>16</v>
      </c>
      <c r="M5" s="3" t="s">
        <v>17</v>
      </c>
      <c r="N5" s="579"/>
      <c r="O5" s="579"/>
      <c r="P5" s="579"/>
      <c r="Q5" s="579"/>
      <c r="R5" s="579"/>
    </row>
    <row r="6" spans="1:18">
      <c r="A6" s="50">
        <v>1</v>
      </c>
      <c r="B6" s="78">
        <v>2</v>
      </c>
      <c r="C6" s="78">
        <v>3</v>
      </c>
      <c r="D6" s="78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79">
        <v>15</v>
      </c>
      <c r="P6" s="79">
        <v>16</v>
      </c>
      <c r="Q6" s="79">
        <v>17</v>
      </c>
      <c r="R6" s="79">
        <v>18</v>
      </c>
    </row>
    <row r="7" spans="1:18">
      <c r="A7" s="80"/>
      <c r="B7" s="4" t="s">
        <v>18</v>
      </c>
      <c r="C7" s="4"/>
      <c r="D7" s="229">
        <f t="shared" ref="D7:M7" si="0">D9+D42+D74+D157+D217</f>
        <v>1279807.81</v>
      </c>
      <c r="E7" s="229">
        <f t="shared" si="0"/>
        <v>1265384.2</v>
      </c>
      <c r="F7" s="229">
        <f t="shared" si="0"/>
        <v>88261.92</v>
      </c>
      <c r="G7" s="229">
        <f t="shared" si="0"/>
        <v>99866.52</v>
      </c>
      <c r="H7" s="229">
        <f t="shared" si="0"/>
        <v>651482.02</v>
      </c>
      <c r="I7" s="229">
        <f t="shared" si="0"/>
        <v>593796.65999999992</v>
      </c>
      <c r="J7" s="229">
        <f t="shared" si="0"/>
        <v>483305.97000000003</v>
      </c>
      <c r="K7" s="229">
        <f t="shared" si="0"/>
        <v>505479.55</v>
      </c>
      <c r="L7" s="229">
        <f t="shared" si="0"/>
        <v>56757.9</v>
      </c>
      <c r="M7" s="229">
        <f t="shared" si="0"/>
        <v>66241.47</v>
      </c>
      <c r="N7" s="229">
        <f>E7/D7*100</f>
        <v>98.872986249396305</v>
      </c>
      <c r="O7" s="80"/>
      <c r="P7" s="80"/>
      <c r="Q7" s="80"/>
      <c r="R7" s="80"/>
    </row>
    <row r="8" spans="1:18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60" customHeight="1">
      <c r="A9" s="181" t="s">
        <v>19</v>
      </c>
      <c r="B9" s="5" t="s">
        <v>20</v>
      </c>
      <c r="C9" s="342" t="s">
        <v>233</v>
      </c>
      <c r="D9" s="6">
        <f t="shared" ref="D9:M9" si="1">D11+D23+D29+D32+D34</f>
        <v>142722.1</v>
      </c>
      <c r="E9" s="209">
        <f t="shared" si="1"/>
        <v>142446.29999999999</v>
      </c>
      <c r="F9" s="355">
        <f t="shared" si="1"/>
        <v>565.4</v>
      </c>
      <c r="G9" s="355">
        <f t="shared" si="1"/>
        <v>317.89999999999998</v>
      </c>
      <c r="H9" s="6">
        <f t="shared" si="1"/>
        <v>4003.7</v>
      </c>
      <c r="I9" s="209">
        <f t="shared" si="1"/>
        <v>3978.7</v>
      </c>
      <c r="J9" s="6">
        <f t="shared" si="1"/>
        <v>138153</v>
      </c>
      <c r="K9" s="209">
        <f t="shared" si="1"/>
        <v>138149.69999999998</v>
      </c>
      <c r="L9" s="209">
        <f t="shared" si="1"/>
        <v>0</v>
      </c>
      <c r="M9" s="209">
        <f t="shared" si="1"/>
        <v>0</v>
      </c>
      <c r="N9" s="6">
        <f>E9/D9*100</f>
        <v>99.806757327701874</v>
      </c>
      <c r="O9" s="82"/>
      <c r="P9" s="82"/>
      <c r="Q9" s="82"/>
      <c r="R9" s="82"/>
    </row>
    <row r="10" spans="1:18">
      <c r="A10" s="469" t="s">
        <v>21</v>
      </c>
      <c r="B10" s="470"/>
      <c r="C10" s="471"/>
      <c r="D10" s="7"/>
      <c r="E10" s="48"/>
      <c r="F10" s="40"/>
      <c r="G10" s="48"/>
      <c r="H10" s="40"/>
      <c r="I10" s="48"/>
      <c r="J10" s="40"/>
      <c r="K10" s="48"/>
      <c r="L10" s="40"/>
      <c r="M10" s="48"/>
      <c r="N10" s="63"/>
      <c r="O10" s="63"/>
      <c r="P10" s="63"/>
      <c r="Q10" s="63"/>
      <c r="R10" s="63"/>
    </row>
    <row r="11" spans="1:18" ht="207" customHeight="1">
      <c r="A11" s="287" t="s">
        <v>22</v>
      </c>
      <c r="B11" s="290" t="s">
        <v>23</v>
      </c>
      <c r="C11" s="285"/>
      <c r="D11" s="283">
        <f>F11+H11+J11+L11</f>
        <v>70870.600000000006</v>
      </c>
      <c r="E11" s="283">
        <f>G11+I11+K11+M11</f>
        <v>70842.3</v>
      </c>
      <c r="F11" s="283">
        <f>F13+F14+F16+F17+F22</f>
        <v>0</v>
      </c>
      <c r="G11" s="353">
        <f t="shared" ref="G11:M11" si="2">G13+G14+G16+G17+G22</f>
        <v>0</v>
      </c>
      <c r="H11" s="353">
        <f t="shared" si="2"/>
        <v>1712.5</v>
      </c>
      <c r="I11" s="353">
        <f t="shared" si="2"/>
        <v>1687.5</v>
      </c>
      <c r="J11" s="353">
        <f t="shared" si="2"/>
        <v>69158.100000000006</v>
      </c>
      <c r="K11" s="353">
        <f t="shared" si="2"/>
        <v>69154.8</v>
      </c>
      <c r="L11" s="353">
        <f t="shared" si="2"/>
        <v>0</v>
      </c>
      <c r="M11" s="353">
        <f t="shared" si="2"/>
        <v>0</v>
      </c>
      <c r="N11" s="283">
        <f>E11/D11*100</f>
        <v>99.960068067717771</v>
      </c>
      <c r="O11" s="295"/>
      <c r="P11" s="19"/>
      <c r="Q11" s="294"/>
      <c r="R11" s="16"/>
    </row>
    <row r="12" spans="1:18">
      <c r="A12" s="483" t="s">
        <v>27</v>
      </c>
      <c r="B12" s="484"/>
      <c r="C12" s="485"/>
      <c r="D12" s="9"/>
      <c r="E12" s="83"/>
      <c r="F12" s="9"/>
      <c r="G12" s="83"/>
      <c r="H12" s="9"/>
      <c r="I12" s="83"/>
      <c r="J12" s="9"/>
      <c r="K12" s="83"/>
      <c r="L12" s="9"/>
      <c r="M12" s="83"/>
      <c r="N12" s="84"/>
      <c r="O12" s="233"/>
      <c r="P12" s="63"/>
      <c r="Q12" s="63"/>
      <c r="R12" s="63"/>
    </row>
    <row r="13" spans="1:18" ht="123.75">
      <c r="A13" s="286" t="s">
        <v>28</v>
      </c>
      <c r="B13" s="281" t="s">
        <v>29</v>
      </c>
      <c r="C13" s="281"/>
      <c r="D13" s="291">
        <f>F13+H13+J13+L13</f>
        <v>0</v>
      </c>
      <c r="E13" s="291">
        <f>G13+I13+K13+M13</f>
        <v>0</v>
      </c>
      <c r="F13" s="296">
        <v>0</v>
      </c>
      <c r="G13" s="296">
        <v>0</v>
      </c>
      <c r="H13" s="296">
        <v>0</v>
      </c>
      <c r="I13" s="296">
        <v>0</v>
      </c>
      <c r="J13" s="291">
        <v>0</v>
      </c>
      <c r="K13" s="291">
        <v>0</v>
      </c>
      <c r="L13" s="291">
        <v>0</v>
      </c>
      <c r="M13" s="291">
        <v>0</v>
      </c>
      <c r="N13" s="292"/>
      <c r="O13" s="295" t="s">
        <v>25</v>
      </c>
      <c r="P13" s="19" t="s">
        <v>26</v>
      </c>
      <c r="Q13" s="294" t="s">
        <v>366</v>
      </c>
      <c r="R13" s="16">
        <v>100</v>
      </c>
    </row>
    <row r="14" spans="1:18" ht="192">
      <c r="A14" s="444" t="s">
        <v>30</v>
      </c>
      <c r="B14" s="444" t="s">
        <v>31</v>
      </c>
      <c r="C14" s="444"/>
      <c r="D14" s="436">
        <f t="shared" ref="D14:E17" si="3">F14+H14+J14+L14</f>
        <v>16281</v>
      </c>
      <c r="E14" s="436">
        <f t="shared" si="3"/>
        <v>16281</v>
      </c>
      <c r="F14" s="434">
        <v>0</v>
      </c>
      <c r="G14" s="434">
        <v>0</v>
      </c>
      <c r="H14" s="434">
        <v>0</v>
      </c>
      <c r="I14" s="434">
        <v>0</v>
      </c>
      <c r="J14" s="436">
        <v>16281</v>
      </c>
      <c r="K14" s="436">
        <v>16281</v>
      </c>
      <c r="L14" s="442">
        <v>0</v>
      </c>
      <c r="M14" s="442">
        <v>0</v>
      </c>
      <c r="N14" s="384">
        <f>E14/D14*100</f>
        <v>100</v>
      </c>
      <c r="O14" s="297" t="s">
        <v>47</v>
      </c>
      <c r="P14" s="284" t="s">
        <v>33</v>
      </c>
      <c r="Q14" s="298" t="s">
        <v>341</v>
      </c>
      <c r="R14" s="234">
        <v>100</v>
      </c>
    </row>
    <row r="15" spans="1:18" ht="135">
      <c r="A15" s="446"/>
      <c r="B15" s="446"/>
      <c r="C15" s="446"/>
      <c r="D15" s="437"/>
      <c r="E15" s="437"/>
      <c r="F15" s="435"/>
      <c r="G15" s="435"/>
      <c r="H15" s="435"/>
      <c r="I15" s="435"/>
      <c r="J15" s="437"/>
      <c r="K15" s="437"/>
      <c r="L15" s="443"/>
      <c r="M15" s="443"/>
      <c r="N15" s="385"/>
      <c r="O15" s="135" t="s">
        <v>32</v>
      </c>
      <c r="P15" s="284" t="s">
        <v>33</v>
      </c>
      <c r="Q15" s="298" t="s">
        <v>341</v>
      </c>
      <c r="R15" s="299">
        <v>100</v>
      </c>
    </row>
    <row r="16" spans="1:18" ht="112.5">
      <c r="A16" s="10" t="s">
        <v>34</v>
      </c>
      <c r="B16" s="104" t="s">
        <v>35</v>
      </c>
      <c r="C16" s="11" t="s">
        <v>24</v>
      </c>
      <c r="D16" s="12">
        <f t="shared" si="3"/>
        <v>44627</v>
      </c>
      <c r="E16" s="12">
        <f t="shared" si="3"/>
        <v>44627</v>
      </c>
      <c r="F16" s="250">
        <v>0</v>
      </c>
      <c r="G16" s="250">
        <v>0</v>
      </c>
      <c r="H16" s="250">
        <v>0</v>
      </c>
      <c r="I16" s="250">
        <v>0</v>
      </c>
      <c r="J16" s="15">
        <v>44627</v>
      </c>
      <c r="K16" s="15">
        <v>44627</v>
      </c>
      <c r="L16" s="293">
        <v>0</v>
      </c>
      <c r="M16" s="293">
        <v>0</v>
      </c>
      <c r="N16" s="230">
        <f>E16/D16*100</f>
        <v>100</v>
      </c>
      <c r="O16" s="17" t="s">
        <v>36</v>
      </c>
      <c r="P16" s="16" t="s">
        <v>37</v>
      </c>
      <c r="Q16" s="44">
        <v>0.02</v>
      </c>
      <c r="R16" s="45">
        <v>100</v>
      </c>
    </row>
    <row r="17" spans="1:19" ht="66.75" customHeight="1">
      <c r="A17" s="444" t="s">
        <v>38</v>
      </c>
      <c r="B17" s="444" t="s">
        <v>39</v>
      </c>
      <c r="C17" s="444"/>
      <c r="D17" s="436">
        <f t="shared" si="3"/>
        <v>8250.1</v>
      </c>
      <c r="E17" s="436">
        <f t="shared" si="3"/>
        <v>8246.7999999999993</v>
      </c>
      <c r="F17" s="434">
        <v>0</v>
      </c>
      <c r="G17" s="434">
        <v>0</v>
      </c>
      <c r="H17" s="434">
        <v>0</v>
      </c>
      <c r="I17" s="434">
        <v>0</v>
      </c>
      <c r="J17" s="439">
        <v>8250.1</v>
      </c>
      <c r="K17" s="439">
        <v>8246.7999999999993</v>
      </c>
      <c r="L17" s="442">
        <v>0</v>
      </c>
      <c r="M17" s="442">
        <v>0</v>
      </c>
      <c r="N17" s="449">
        <f>E17/D17*100</f>
        <v>99.960000484842595</v>
      </c>
      <c r="O17" s="289" t="s">
        <v>41</v>
      </c>
      <c r="P17" s="300" t="s">
        <v>42</v>
      </c>
      <c r="Q17" s="356" t="s">
        <v>367</v>
      </c>
      <c r="R17" s="234">
        <v>100</v>
      </c>
    </row>
    <row r="18" spans="1:19" ht="231.75" customHeight="1">
      <c r="A18" s="445"/>
      <c r="B18" s="445"/>
      <c r="C18" s="445"/>
      <c r="D18" s="447"/>
      <c r="E18" s="447"/>
      <c r="F18" s="438"/>
      <c r="G18" s="438"/>
      <c r="H18" s="438"/>
      <c r="I18" s="438"/>
      <c r="J18" s="440"/>
      <c r="K18" s="440"/>
      <c r="L18" s="448"/>
      <c r="M18" s="448"/>
      <c r="N18" s="450"/>
      <c r="O18" s="289" t="s">
        <v>43</v>
      </c>
      <c r="P18" s="302" t="s">
        <v>368</v>
      </c>
      <c r="Q18" s="301" t="s">
        <v>342</v>
      </c>
      <c r="R18" s="234">
        <v>100</v>
      </c>
    </row>
    <row r="19" spans="1:19" ht="152.25" customHeight="1">
      <c r="A19" s="445"/>
      <c r="B19" s="445"/>
      <c r="C19" s="445"/>
      <c r="D19" s="447"/>
      <c r="E19" s="447"/>
      <c r="F19" s="438"/>
      <c r="G19" s="438"/>
      <c r="H19" s="438"/>
      <c r="I19" s="438"/>
      <c r="J19" s="440"/>
      <c r="K19" s="440"/>
      <c r="L19" s="448"/>
      <c r="M19" s="448"/>
      <c r="N19" s="450"/>
      <c r="O19" s="303" t="s">
        <v>44</v>
      </c>
      <c r="P19" s="303" t="s">
        <v>368</v>
      </c>
      <c r="Q19" s="304">
        <v>44190</v>
      </c>
      <c r="R19" s="253">
        <v>100</v>
      </c>
    </row>
    <row r="20" spans="1:19" ht="216">
      <c r="A20" s="445"/>
      <c r="B20" s="445"/>
      <c r="C20" s="445"/>
      <c r="D20" s="447"/>
      <c r="E20" s="447"/>
      <c r="F20" s="438"/>
      <c r="G20" s="438"/>
      <c r="H20" s="438"/>
      <c r="I20" s="438"/>
      <c r="J20" s="440"/>
      <c r="K20" s="440"/>
      <c r="L20" s="448"/>
      <c r="M20" s="448"/>
      <c r="N20" s="450"/>
      <c r="O20" s="307" t="s">
        <v>45</v>
      </c>
      <c r="P20" s="308" t="s">
        <v>46</v>
      </c>
      <c r="Q20" s="306" t="s">
        <v>369</v>
      </c>
      <c r="R20" s="253">
        <v>100</v>
      </c>
    </row>
    <row r="21" spans="1:19" ht="409.5">
      <c r="A21" s="446"/>
      <c r="B21" s="446"/>
      <c r="C21" s="446"/>
      <c r="D21" s="437"/>
      <c r="E21" s="437"/>
      <c r="F21" s="435"/>
      <c r="G21" s="435"/>
      <c r="H21" s="435"/>
      <c r="I21" s="435"/>
      <c r="J21" s="441"/>
      <c r="K21" s="441"/>
      <c r="L21" s="443"/>
      <c r="M21" s="443"/>
      <c r="N21" s="451"/>
      <c r="O21" s="305" t="s">
        <v>343</v>
      </c>
      <c r="P21" s="305" t="s">
        <v>42</v>
      </c>
      <c r="Q21" s="300" t="s">
        <v>370</v>
      </c>
      <c r="R21" s="253">
        <v>100</v>
      </c>
    </row>
    <row r="22" spans="1:19" ht="89.25">
      <c r="A22" s="282"/>
      <c r="B22" s="309" t="s">
        <v>40</v>
      </c>
      <c r="C22" s="310"/>
      <c r="D22" s="311">
        <f t="shared" ref="D22" si="4">F22+H22+J22+L22</f>
        <v>1712.5</v>
      </c>
      <c r="E22" s="311">
        <f t="shared" ref="E22" si="5">G22+I22+K22+M22</f>
        <v>1687.5</v>
      </c>
      <c r="F22" s="311">
        <v>0</v>
      </c>
      <c r="G22" s="311">
        <v>0</v>
      </c>
      <c r="H22" s="311">
        <v>1712.5</v>
      </c>
      <c r="I22" s="311">
        <v>1687.5</v>
      </c>
      <c r="J22" s="311">
        <v>0</v>
      </c>
      <c r="K22" s="311">
        <v>0</v>
      </c>
      <c r="L22" s="311">
        <v>0</v>
      </c>
      <c r="M22" s="311">
        <v>0</v>
      </c>
      <c r="N22" s="361">
        <f>E22/D22*100</f>
        <v>98.540145985401466</v>
      </c>
      <c r="O22" s="108" t="s">
        <v>48</v>
      </c>
      <c r="P22" s="288" t="s">
        <v>344</v>
      </c>
      <c r="Q22" s="234">
        <v>98.5</v>
      </c>
      <c r="R22" s="234">
        <v>100</v>
      </c>
    </row>
    <row r="23" spans="1:19" ht="23.25">
      <c r="A23" s="444" t="s">
        <v>49</v>
      </c>
      <c r="B23" s="417" t="s">
        <v>50</v>
      </c>
      <c r="C23" s="493"/>
      <c r="D23" s="386">
        <f>F23+H23+J23+L23</f>
        <v>51357.8</v>
      </c>
      <c r="E23" s="386">
        <f>G23+I23+K23+M23</f>
        <v>51357.8</v>
      </c>
      <c r="F23" s="386">
        <v>0</v>
      </c>
      <c r="G23" s="386">
        <v>0</v>
      </c>
      <c r="H23" s="386">
        <v>1295</v>
      </c>
      <c r="I23" s="386">
        <v>1295</v>
      </c>
      <c r="J23" s="386">
        <v>50062.8</v>
      </c>
      <c r="K23" s="386">
        <v>50062.8</v>
      </c>
      <c r="L23" s="386">
        <v>0</v>
      </c>
      <c r="M23" s="386">
        <v>0</v>
      </c>
      <c r="N23" s="393">
        <f>E23/D23*100</f>
        <v>100</v>
      </c>
      <c r="O23" s="312" t="s">
        <v>345</v>
      </c>
      <c r="P23" s="316">
        <v>460</v>
      </c>
      <c r="Q23" s="316">
        <v>460</v>
      </c>
      <c r="R23" s="316">
        <v>100</v>
      </c>
    </row>
    <row r="24" spans="1:19" ht="45.75">
      <c r="A24" s="445"/>
      <c r="B24" s="569"/>
      <c r="C24" s="571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12" t="s">
        <v>51</v>
      </c>
      <c r="P24" s="316">
        <v>74</v>
      </c>
      <c r="Q24" s="316">
        <v>74</v>
      </c>
      <c r="R24" s="316">
        <v>100</v>
      </c>
    </row>
    <row r="25" spans="1:19" ht="34.5">
      <c r="A25" s="445"/>
      <c r="B25" s="569"/>
      <c r="C25" s="571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13" t="s">
        <v>346</v>
      </c>
      <c r="P25" s="14">
        <v>0</v>
      </c>
      <c r="Q25" s="234">
        <v>0</v>
      </c>
      <c r="R25" s="234"/>
    </row>
    <row r="26" spans="1:19" ht="45.75">
      <c r="A26" s="445"/>
      <c r="B26" s="569"/>
      <c r="C26" s="571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12" t="s">
        <v>347</v>
      </c>
      <c r="P26" s="317">
        <v>12</v>
      </c>
      <c r="Q26" s="234">
        <v>32</v>
      </c>
      <c r="R26" s="362">
        <v>100</v>
      </c>
      <c r="S26" s="364"/>
    </row>
    <row r="27" spans="1:19">
      <c r="A27" s="445"/>
      <c r="B27" s="569"/>
      <c r="C27" s="571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14" t="s">
        <v>52</v>
      </c>
      <c r="P27" s="317">
        <v>735</v>
      </c>
      <c r="Q27" s="234">
        <v>735</v>
      </c>
      <c r="R27" s="234">
        <v>100</v>
      </c>
    </row>
    <row r="28" spans="1:19" ht="57">
      <c r="A28" s="446"/>
      <c r="B28" s="570"/>
      <c r="C28" s="572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15" t="s">
        <v>348</v>
      </c>
      <c r="P28" s="318">
        <v>30</v>
      </c>
      <c r="Q28" s="234">
        <v>30</v>
      </c>
      <c r="R28" s="234">
        <v>100</v>
      </c>
    </row>
    <row r="29" spans="1:19" ht="45">
      <c r="A29" s="444" t="s">
        <v>53</v>
      </c>
      <c r="B29" s="417" t="s">
        <v>54</v>
      </c>
      <c r="C29" s="600"/>
      <c r="D29" s="386">
        <f>F29+H29+J29+L29</f>
        <v>319.2</v>
      </c>
      <c r="E29" s="386">
        <f>G29+I29+K29+M29</f>
        <v>319.2</v>
      </c>
      <c r="F29" s="386">
        <v>0</v>
      </c>
      <c r="G29" s="386">
        <v>0</v>
      </c>
      <c r="H29" s="386">
        <v>0</v>
      </c>
      <c r="I29" s="386">
        <v>0</v>
      </c>
      <c r="J29" s="386">
        <v>319.2</v>
      </c>
      <c r="K29" s="386">
        <v>319.2</v>
      </c>
      <c r="L29" s="386">
        <v>0</v>
      </c>
      <c r="M29" s="386">
        <v>0</v>
      </c>
      <c r="N29" s="386">
        <f>E29/D29*100</f>
        <v>100</v>
      </c>
      <c r="O29" s="319" t="s">
        <v>349</v>
      </c>
      <c r="P29" s="320">
        <v>14</v>
      </c>
      <c r="Q29" s="234">
        <v>14</v>
      </c>
      <c r="R29" s="321">
        <v>100</v>
      </c>
    </row>
    <row r="30" spans="1:19" ht="22.5" customHeight="1">
      <c r="A30" s="445"/>
      <c r="B30" s="418"/>
      <c r="C30" s="571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19" t="s">
        <v>145</v>
      </c>
      <c r="P30" s="320">
        <v>24000</v>
      </c>
      <c r="Q30" s="320">
        <v>24057</v>
      </c>
      <c r="R30" s="362">
        <f t="shared" ref="R30" si="6">Q30/P30*100</f>
        <v>100.2375</v>
      </c>
    </row>
    <row r="31" spans="1:19" ht="99.75" customHeight="1">
      <c r="A31" s="446"/>
      <c r="B31" s="419"/>
      <c r="C31" s="572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135" t="s">
        <v>350</v>
      </c>
      <c r="P31" s="234">
        <v>1</v>
      </c>
      <c r="Q31" s="234">
        <v>1</v>
      </c>
      <c r="R31" s="234">
        <v>100</v>
      </c>
    </row>
    <row r="32" spans="1:19" ht="135">
      <c r="A32" s="446" t="s">
        <v>55</v>
      </c>
      <c r="B32" s="418" t="s">
        <v>56</v>
      </c>
      <c r="C32" s="505"/>
      <c r="D32" s="393">
        <f t="shared" ref="D32:E32" si="7">F32+H32+J32+L32</f>
        <v>17068.599999999999</v>
      </c>
      <c r="E32" s="393">
        <f t="shared" si="7"/>
        <v>16821.099999999999</v>
      </c>
      <c r="F32" s="393">
        <v>565.4</v>
      </c>
      <c r="G32" s="393">
        <v>317.89999999999998</v>
      </c>
      <c r="H32" s="393">
        <v>896.2</v>
      </c>
      <c r="I32" s="393">
        <v>896.2</v>
      </c>
      <c r="J32" s="393">
        <v>15607</v>
      </c>
      <c r="K32" s="393">
        <v>15607</v>
      </c>
      <c r="L32" s="393">
        <v>0</v>
      </c>
      <c r="M32" s="393">
        <v>0</v>
      </c>
      <c r="N32" s="393">
        <f>E32/D32*100</f>
        <v>98.549968948830013</v>
      </c>
      <c r="O32" s="252" t="s">
        <v>57</v>
      </c>
      <c r="P32" s="18">
        <v>100</v>
      </c>
      <c r="Q32" s="243">
        <v>100</v>
      </c>
      <c r="R32" s="27">
        <f t="shared" ref="R32" si="8">Q32/P32*100</f>
        <v>100</v>
      </c>
    </row>
    <row r="33" spans="1:19" ht="90.75">
      <c r="A33" s="567"/>
      <c r="B33" s="568"/>
      <c r="C33" s="557"/>
      <c r="D33" s="564"/>
      <c r="E33" s="564"/>
      <c r="F33" s="387"/>
      <c r="G33" s="387"/>
      <c r="H33" s="387"/>
      <c r="I33" s="387"/>
      <c r="J33" s="564"/>
      <c r="K33" s="564"/>
      <c r="L33" s="564"/>
      <c r="M33" s="564"/>
      <c r="N33" s="564"/>
      <c r="O33" s="236" t="s">
        <v>223</v>
      </c>
      <c r="P33" s="241" t="s">
        <v>224</v>
      </c>
      <c r="Q33" s="241" t="s">
        <v>224</v>
      </c>
      <c r="R33" s="253">
        <v>100</v>
      </c>
    </row>
    <row r="34" spans="1:19" ht="110.25" customHeight="1">
      <c r="A34" s="10" t="s">
        <v>58</v>
      </c>
      <c r="B34" s="105" t="s">
        <v>59</v>
      </c>
      <c r="C34" s="25"/>
      <c r="D34" s="22">
        <f>F34+H34+J34+L34</f>
        <v>3105.9</v>
      </c>
      <c r="E34" s="22">
        <f>G34+I34+K34+M34</f>
        <v>3105.9</v>
      </c>
      <c r="F34" s="22">
        <f>F36+F37+F38+F39+F40</f>
        <v>0</v>
      </c>
      <c r="G34" s="22">
        <f t="shared" ref="G34:M34" si="9">G36+G37+G38+G39+G40</f>
        <v>0</v>
      </c>
      <c r="H34" s="22">
        <f t="shared" si="9"/>
        <v>100</v>
      </c>
      <c r="I34" s="22">
        <f t="shared" si="9"/>
        <v>100</v>
      </c>
      <c r="J34" s="22">
        <f t="shared" si="9"/>
        <v>3005.9</v>
      </c>
      <c r="K34" s="22">
        <f t="shared" si="9"/>
        <v>3005.9</v>
      </c>
      <c r="L34" s="22">
        <f t="shared" si="9"/>
        <v>0</v>
      </c>
      <c r="M34" s="22">
        <f t="shared" si="9"/>
        <v>0</v>
      </c>
      <c r="N34" s="22">
        <f>E34/D34*100</f>
        <v>100</v>
      </c>
      <c r="O34" s="231"/>
      <c r="P34" s="19"/>
      <c r="Q34" s="19"/>
      <c r="R34" s="19"/>
    </row>
    <row r="35" spans="1:19">
      <c r="A35" s="532" t="s">
        <v>27</v>
      </c>
      <c r="B35" s="532"/>
      <c r="C35" s="5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48"/>
      <c r="Q35" s="48"/>
      <c r="R35" s="48"/>
    </row>
    <row r="36" spans="1:19" ht="78">
      <c r="A36" s="13" t="s">
        <v>60</v>
      </c>
      <c r="B36" s="17" t="s">
        <v>61</v>
      </c>
      <c r="C36" s="10"/>
      <c r="D36" s="26">
        <f>F36+H36+J36+L36</f>
        <v>100</v>
      </c>
      <c r="E36" s="26">
        <f>SUM(G36+I36+K36+M36)</f>
        <v>100</v>
      </c>
      <c r="F36" s="26">
        <v>0</v>
      </c>
      <c r="G36" s="26">
        <v>0</v>
      </c>
      <c r="H36" s="26">
        <v>100</v>
      </c>
      <c r="I36" s="26">
        <v>100</v>
      </c>
      <c r="J36" s="26">
        <v>0</v>
      </c>
      <c r="K36" s="26">
        <v>0</v>
      </c>
      <c r="L36" s="26">
        <v>0</v>
      </c>
      <c r="M36" s="26">
        <v>0</v>
      </c>
      <c r="N36" s="26">
        <f>E36/D36*100</f>
        <v>100</v>
      </c>
      <c r="O36" s="109"/>
      <c r="P36" s="234"/>
      <c r="Q36" s="235"/>
      <c r="R36" s="235"/>
    </row>
    <row r="37" spans="1:19" ht="190.5">
      <c r="A37" s="10" t="s">
        <v>62</v>
      </c>
      <c r="B37" s="104" t="s">
        <v>63</v>
      </c>
      <c r="C37" s="11"/>
      <c r="D37" s="26">
        <f>F37+H37+J37+L37</f>
        <v>2708.9</v>
      </c>
      <c r="E37" s="26">
        <f>G37+I37+K37+M37</f>
        <v>2708.9</v>
      </c>
      <c r="F37" s="26">
        <v>0</v>
      </c>
      <c r="G37" s="26">
        <v>0</v>
      </c>
      <c r="H37" s="26">
        <v>0</v>
      </c>
      <c r="I37" s="26">
        <v>0</v>
      </c>
      <c r="J37" s="232">
        <v>2708.9</v>
      </c>
      <c r="K37" s="26">
        <v>2708.9</v>
      </c>
      <c r="L37" s="26">
        <v>0</v>
      </c>
      <c r="M37" s="26">
        <v>0</v>
      </c>
      <c r="N37" s="26">
        <f>E37/D37*100</f>
        <v>100</v>
      </c>
      <c r="O37" s="109" t="s">
        <v>371</v>
      </c>
      <c r="P37" s="16">
        <v>1</v>
      </c>
      <c r="Q37" s="27">
        <v>1</v>
      </c>
      <c r="R37" s="20">
        <v>100</v>
      </c>
    </row>
    <row r="38" spans="1:19" ht="112.5">
      <c r="A38" s="358" t="s">
        <v>64</v>
      </c>
      <c r="B38" s="357" t="s">
        <v>363</v>
      </c>
      <c r="C38" s="354"/>
      <c r="D38" s="360">
        <f>F38+H38+J38+L38</f>
        <v>252</v>
      </c>
      <c r="E38" s="360">
        <f>G38+I38+K38+M38</f>
        <v>252</v>
      </c>
      <c r="F38" s="360">
        <v>0</v>
      </c>
      <c r="G38" s="360">
        <v>0</v>
      </c>
      <c r="H38" s="360">
        <v>0</v>
      </c>
      <c r="I38" s="360">
        <v>0</v>
      </c>
      <c r="J38" s="360">
        <v>252</v>
      </c>
      <c r="K38" s="360">
        <v>252</v>
      </c>
      <c r="L38" s="360">
        <v>0</v>
      </c>
      <c r="M38" s="360">
        <v>0</v>
      </c>
      <c r="N38" s="360">
        <f>E38/D38*100</f>
        <v>100</v>
      </c>
      <c r="O38" s="123" t="s">
        <v>65</v>
      </c>
      <c r="P38" s="16">
        <v>9</v>
      </c>
      <c r="Q38" s="27">
        <v>9</v>
      </c>
      <c r="R38" s="20">
        <v>100</v>
      </c>
    </row>
    <row r="39" spans="1:19" ht="145.5">
      <c r="A39" s="358" t="s">
        <v>66</v>
      </c>
      <c r="B39" s="357" t="s">
        <v>364</v>
      </c>
      <c r="C39" s="11"/>
      <c r="D39" s="26">
        <f>F39+H39+J39+L39</f>
        <v>0</v>
      </c>
      <c r="E39" s="26">
        <f>G39+I39+K39+M39</f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 t="e">
        <f>E39/D39*100</f>
        <v>#DIV/0!</v>
      </c>
      <c r="O39" s="17"/>
      <c r="P39" s="16"/>
      <c r="Q39" s="16"/>
      <c r="R39" s="20"/>
    </row>
    <row r="40" spans="1:19" ht="22.5">
      <c r="A40" s="358" t="s">
        <v>362</v>
      </c>
      <c r="B40" s="359" t="s">
        <v>365</v>
      </c>
      <c r="C40" s="11"/>
      <c r="D40" s="26">
        <f>F40+H40+J40+L40</f>
        <v>45</v>
      </c>
      <c r="E40" s="26">
        <f>G40+I40+K40+M40</f>
        <v>45</v>
      </c>
      <c r="F40" s="26">
        <v>0</v>
      </c>
      <c r="G40" s="26">
        <v>0</v>
      </c>
      <c r="H40" s="26">
        <v>0</v>
      </c>
      <c r="I40" s="26">
        <v>0</v>
      </c>
      <c r="J40" s="28">
        <v>45</v>
      </c>
      <c r="K40" s="28">
        <v>45</v>
      </c>
      <c r="L40" s="26">
        <v>0</v>
      </c>
      <c r="M40" s="26">
        <v>0</v>
      </c>
      <c r="N40" s="208">
        <f>E40/D40*100</f>
        <v>100</v>
      </c>
      <c r="O40" s="17"/>
      <c r="P40" s="16"/>
      <c r="Q40" s="16"/>
      <c r="R40" s="20"/>
    </row>
    <row r="41" spans="1:19">
      <c r="A41" s="532" t="s">
        <v>27</v>
      </c>
      <c r="B41" s="532"/>
      <c r="C41" s="532"/>
      <c r="D41" s="31"/>
      <c r="E41" s="31"/>
      <c r="F41" s="32"/>
      <c r="G41" s="32"/>
      <c r="H41" s="32"/>
      <c r="I41" s="32"/>
      <c r="J41" s="32"/>
      <c r="K41" s="32"/>
      <c r="L41" s="32"/>
      <c r="M41" s="32"/>
      <c r="N41" s="9"/>
      <c r="O41" s="9"/>
      <c r="P41" s="7"/>
      <c r="Q41" s="7"/>
      <c r="R41" s="63"/>
    </row>
    <row r="42" spans="1:19" ht="56.25">
      <c r="A42" s="565" t="s">
        <v>67</v>
      </c>
      <c r="B42" s="565" t="s">
        <v>68</v>
      </c>
      <c r="C42" s="566" t="s">
        <v>177</v>
      </c>
      <c r="D42" s="432">
        <f t="shared" ref="D42:M42" si="10">D49+D68</f>
        <v>97675</v>
      </c>
      <c r="E42" s="432">
        <f t="shared" si="10"/>
        <v>112246</v>
      </c>
      <c r="F42" s="432">
        <f t="shared" si="10"/>
        <v>158</v>
      </c>
      <c r="G42" s="432">
        <f t="shared" si="10"/>
        <v>12517</v>
      </c>
      <c r="H42" s="432">
        <f t="shared" si="10"/>
        <v>1598</v>
      </c>
      <c r="I42" s="432">
        <f t="shared" si="10"/>
        <v>3779</v>
      </c>
      <c r="J42" s="432">
        <f t="shared" si="10"/>
        <v>95919</v>
      </c>
      <c r="K42" s="432">
        <f t="shared" si="10"/>
        <v>95950</v>
      </c>
      <c r="L42" s="426">
        <f t="shared" si="10"/>
        <v>0</v>
      </c>
      <c r="M42" s="426">
        <f t="shared" si="10"/>
        <v>0</v>
      </c>
      <c r="N42" s="429">
        <f>E42/D42*100</f>
        <v>114.91783977476324</v>
      </c>
      <c r="O42" s="120" t="s">
        <v>69</v>
      </c>
      <c r="P42" s="34" t="s">
        <v>247</v>
      </c>
      <c r="Q42" s="34" t="s">
        <v>248</v>
      </c>
      <c r="R42" s="34">
        <v>0.32500000000000001</v>
      </c>
    </row>
    <row r="43" spans="1:19" ht="67.5">
      <c r="A43" s="490"/>
      <c r="B43" s="490"/>
      <c r="C43" s="490"/>
      <c r="D43" s="395"/>
      <c r="E43" s="395"/>
      <c r="F43" s="395"/>
      <c r="G43" s="395"/>
      <c r="H43" s="395"/>
      <c r="I43" s="395"/>
      <c r="J43" s="395"/>
      <c r="K43" s="395"/>
      <c r="L43" s="427"/>
      <c r="M43" s="427"/>
      <c r="N43" s="430"/>
      <c r="O43" s="121" t="s">
        <v>70</v>
      </c>
      <c r="P43" s="363" t="s">
        <v>372</v>
      </c>
      <c r="Q43" s="36" t="s">
        <v>373</v>
      </c>
      <c r="R43" s="34">
        <v>0.61</v>
      </c>
    </row>
    <row r="44" spans="1:19" ht="56.25">
      <c r="A44" s="490"/>
      <c r="B44" s="490"/>
      <c r="C44" s="490"/>
      <c r="D44" s="395"/>
      <c r="E44" s="395"/>
      <c r="F44" s="395"/>
      <c r="G44" s="395"/>
      <c r="H44" s="395"/>
      <c r="I44" s="395"/>
      <c r="J44" s="395"/>
      <c r="K44" s="395"/>
      <c r="L44" s="427"/>
      <c r="M44" s="427"/>
      <c r="N44" s="430"/>
      <c r="O44" s="121" t="s">
        <v>71</v>
      </c>
      <c r="P44" s="37">
        <v>281</v>
      </c>
      <c r="Q44" s="37">
        <v>462</v>
      </c>
      <c r="R44" s="34">
        <v>1.64</v>
      </c>
    </row>
    <row r="45" spans="1:19" ht="33.75">
      <c r="A45" s="490"/>
      <c r="B45" s="490"/>
      <c r="C45" s="490"/>
      <c r="D45" s="395"/>
      <c r="E45" s="395"/>
      <c r="F45" s="395"/>
      <c r="G45" s="395"/>
      <c r="H45" s="395"/>
      <c r="I45" s="395"/>
      <c r="J45" s="395"/>
      <c r="K45" s="395"/>
      <c r="L45" s="427"/>
      <c r="M45" s="427"/>
      <c r="N45" s="430"/>
      <c r="O45" s="121" t="s">
        <v>72</v>
      </c>
      <c r="P45" s="38" t="s">
        <v>73</v>
      </c>
      <c r="Q45" s="38" t="s">
        <v>73</v>
      </c>
      <c r="R45" s="38">
        <v>1</v>
      </c>
    </row>
    <row r="46" spans="1:19" ht="56.25">
      <c r="A46" s="490"/>
      <c r="B46" s="490"/>
      <c r="C46" s="490"/>
      <c r="D46" s="395"/>
      <c r="E46" s="395"/>
      <c r="F46" s="395"/>
      <c r="G46" s="395"/>
      <c r="H46" s="395"/>
      <c r="I46" s="395"/>
      <c r="J46" s="395"/>
      <c r="K46" s="395"/>
      <c r="L46" s="427"/>
      <c r="M46" s="427"/>
      <c r="N46" s="430"/>
      <c r="O46" s="122" t="s">
        <v>74</v>
      </c>
      <c r="P46" s="39">
        <v>592</v>
      </c>
      <c r="Q46" s="39">
        <v>528</v>
      </c>
      <c r="R46" s="34">
        <v>0.89200000000000002</v>
      </c>
      <c r="S46" s="364"/>
    </row>
    <row r="47" spans="1:19" ht="45">
      <c r="A47" s="490"/>
      <c r="B47" s="490"/>
      <c r="C47" s="490"/>
      <c r="D47" s="431"/>
      <c r="E47" s="431"/>
      <c r="F47" s="431"/>
      <c r="G47" s="431"/>
      <c r="H47" s="431"/>
      <c r="I47" s="431"/>
      <c r="J47" s="431"/>
      <c r="K47" s="431"/>
      <c r="L47" s="428"/>
      <c r="M47" s="428"/>
      <c r="N47" s="431"/>
      <c r="O47" s="122" t="s">
        <v>75</v>
      </c>
      <c r="P47" s="34">
        <v>0.16</v>
      </c>
      <c r="Q47" s="34">
        <v>0.14069999999999999</v>
      </c>
      <c r="R47" s="38">
        <v>0.88</v>
      </c>
      <c r="S47" s="364"/>
    </row>
    <row r="48" spans="1:19">
      <c r="A48" s="433" t="s">
        <v>21</v>
      </c>
      <c r="B48" s="433"/>
      <c r="C48" s="433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52"/>
      <c r="Q48" s="52"/>
      <c r="R48" s="52"/>
    </row>
    <row r="49" spans="1:18">
      <c r="A49" s="559" t="s">
        <v>76</v>
      </c>
      <c r="B49" s="464" t="s">
        <v>77</v>
      </c>
      <c r="C49" s="493" t="s">
        <v>246</v>
      </c>
      <c r="D49" s="386">
        <f t="shared" ref="D49:E49" si="11">D53+D54+D55+D59+D62+D65+D66+D67</f>
        <v>76166</v>
      </c>
      <c r="E49" s="386">
        <f t="shared" si="11"/>
        <v>90737</v>
      </c>
      <c r="F49" s="386">
        <f>F53+F54+F55+F59+F62+F65+F66+F67</f>
        <v>158</v>
      </c>
      <c r="G49" s="386">
        <f>G53+G54+G55+G59+G62+G65+G66+G67</f>
        <v>12517</v>
      </c>
      <c r="H49" s="386">
        <f t="shared" ref="H49:M49" si="12">H53+H54+H55+H59+H62+H65+H66+H67</f>
        <v>1540</v>
      </c>
      <c r="I49" s="386">
        <f t="shared" si="12"/>
        <v>3721</v>
      </c>
      <c r="J49" s="386">
        <f t="shared" si="12"/>
        <v>74468</v>
      </c>
      <c r="K49" s="386">
        <f t="shared" si="12"/>
        <v>74499</v>
      </c>
      <c r="L49" s="386">
        <f t="shared" si="12"/>
        <v>0</v>
      </c>
      <c r="M49" s="386">
        <f t="shared" si="12"/>
        <v>0</v>
      </c>
      <c r="N49" s="388">
        <f>E49/D49*100</f>
        <v>119.13058319985295</v>
      </c>
      <c r="O49" s="384"/>
      <c r="P49" s="556"/>
      <c r="Q49" s="556"/>
      <c r="R49" s="558"/>
    </row>
    <row r="50" spans="1:18">
      <c r="A50" s="560"/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62"/>
      <c r="O50" s="554"/>
      <c r="P50" s="557"/>
      <c r="Q50" s="557"/>
      <c r="R50" s="557"/>
    </row>
    <row r="51" spans="1:18" ht="71.25" customHeight="1">
      <c r="A51" s="561"/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63"/>
      <c r="O51" s="555"/>
      <c r="P51" s="531"/>
      <c r="Q51" s="531"/>
      <c r="R51" s="531"/>
    </row>
    <row r="52" spans="1:18">
      <c r="A52" s="483" t="s">
        <v>27</v>
      </c>
      <c r="B52" s="484"/>
      <c r="C52" s="485"/>
      <c r="D52" s="87"/>
      <c r="E52" s="79"/>
      <c r="F52" s="79"/>
      <c r="G52" s="79"/>
      <c r="H52" s="79"/>
      <c r="I52" s="79"/>
      <c r="J52" s="79"/>
      <c r="K52" s="79"/>
      <c r="L52" s="79"/>
      <c r="M52" s="79"/>
      <c r="N52" s="13"/>
      <c r="O52" s="13"/>
      <c r="P52" s="19"/>
      <c r="Q52" s="19"/>
      <c r="R52" s="19"/>
    </row>
    <row r="53" spans="1:18" ht="57.75" customHeight="1">
      <c r="A53" s="493" t="s">
        <v>78</v>
      </c>
      <c r="B53" s="598" t="s">
        <v>187</v>
      </c>
      <c r="C53" s="493" t="s">
        <v>246</v>
      </c>
      <c r="D53" s="386">
        <f t="shared" ref="D53" si="13">F53+H53+J53+L53</f>
        <v>52211</v>
      </c>
      <c r="E53" s="386">
        <f t="shared" ref="E53" si="14">G53+I53+K53+M53</f>
        <v>52211</v>
      </c>
      <c r="F53" s="424">
        <v>0</v>
      </c>
      <c r="G53" s="424">
        <v>0</v>
      </c>
      <c r="H53" s="424">
        <v>1202</v>
      </c>
      <c r="I53" s="424">
        <v>1202</v>
      </c>
      <c r="J53" s="424">
        <v>51009</v>
      </c>
      <c r="K53" s="424">
        <v>51009</v>
      </c>
      <c r="L53" s="424">
        <v>0</v>
      </c>
      <c r="M53" s="424">
        <v>0</v>
      </c>
      <c r="N53" s="541">
        <f>E53/D53*100</f>
        <v>100</v>
      </c>
      <c r="O53" s="118" t="s">
        <v>69</v>
      </c>
      <c r="P53" s="45">
        <v>337339</v>
      </c>
      <c r="Q53" s="45">
        <v>337532</v>
      </c>
      <c r="R53" s="20">
        <f>Q53/P53*100</f>
        <v>100.05721247765599</v>
      </c>
    </row>
    <row r="54" spans="1:18" ht="51.75" customHeight="1">
      <c r="A54" s="506"/>
      <c r="B54" s="599"/>
      <c r="C54" s="572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3"/>
      <c r="O54" s="118" t="s">
        <v>81</v>
      </c>
      <c r="P54" s="44">
        <v>0.89</v>
      </c>
      <c r="Q54" s="44">
        <v>0.89</v>
      </c>
      <c r="R54" s="27">
        <f>Q54/P54*100</f>
        <v>100</v>
      </c>
    </row>
    <row r="55" spans="1:18" ht="45">
      <c r="A55" s="547" t="s">
        <v>79</v>
      </c>
      <c r="B55" s="548" t="s">
        <v>188</v>
      </c>
      <c r="C55" s="444" t="s">
        <v>246</v>
      </c>
      <c r="D55" s="386">
        <f>F55+H55+J55+L55</f>
        <v>17160</v>
      </c>
      <c r="E55" s="386">
        <f>G55+I55+K55+M55</f>
        <v>17160</v>
      </c>
      <c r="F55" s="424">
        <v>158</v>
      </c>
      <c r="G55" s="424">
        <v>158</v>
      </c>
      <c r="H55" s="424">
        <v>283</v>
      </c>
      <c r="I55" s="424">
        <v>283</v>
      </c>
      <c r="J55" s="424">
        <v>16719</v>
      </c>
      <c r="K55" s="424">
        <v>16719</v>
      </c>
      <c r="L55" s="424">
        <v>0</v>
      </c>
      <c r="M55" s="424">
        <v>0</v>
      </c>
      <c r="N55" s="541">
        <f>E55/D55*100</f>
        <v>100</v>
      </c>
      <c r="O55" s="118" t="s">
        <v>83</v>
      </c>
      <c r="P55" s="45">
        <v>15</v>
      </c>
      <c r="Q55" s="45">
        <v>14</v>
      </c>
      <c r="R55" s="161">
        <f t="shared" ref="R55:R61" si="15">Q55/P55*100</f>
        <v>93.333333333333329</v>
      </c>
    </row>
    <row r="56" spans="1:18" ht="45">
      <c r="A56" s="547"/>
      <c r="B56" s="549"/>
      <c r="C56" s="497"/>
      <c r="D56" s="393"/>
      <c r="E56" s="393"/>
      <c r="F56" s="504"/>
      <c r="G56" s="504"/>
      <c r="H56" s="504"/>
      <c r="I56" s="504"/>
      <c r="J56" s="504"/>
      <c r="K56" s="504"/>
      <c r="L56" s="504"/>
      <c r="M56" s="504"/>
      <c r="N56" s="542"/>
      <c r="O56" s="118" t="s">
        <v>84</v>
      </c>
      <c r="P56" s="45">
        <v>1965</v>
      </c>
      <c r="Q56" s="45">
        <v>1744</v>
      </c>
      <c r="R56" s="161">
        <f t="shared" si="15"/>
        <v>88.753180661577616</v>
      </c>
    </row>
    <row r="57" spans="1:18" ht="45">
      <c r="A57" s="463"/>
      <c r="B57" s="551"/>
      <c r="C57" s="497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545"/>
      <c r="O57" s="118" t="s">
        <v>178</v>
      </c>
      <c r="P57" s="45">
        <v>17080</v>
      </c>
      <c r="Q57" s="45">
        <v>16747</v>
      </c>
      <c r="R57" s="161">
        <f t="shared" si="15"/>
        <v>98.050351288056206</v>
      </c>
    </row>
    <row r="58" spans="1:18" ht="22.5">
      <c r="A58" s="463"/>
      <c r="B58" s="552"/>
      <c r="C58" s="553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6"/>
      <c r="O58" s="118" t="s">
        <v>179</v>
      </c>
      <c r="P58" s="45">
        <v>186920</v>
      </c>
      <c r="Q58" s="45">
        <v>179472</v>
      </c>
      <c r="R58" s="161">
        <f t="shared" si="15"/>
        <v>96.01540766103146</v>
      </c>
    </row>
    <row r="59" spans="1:18" ht="67.5">
      <c r="A59" s="547" t="s">
        <v>80</v>
      </c>
      <c r="B59" s="548" t="s">
        <v>189</v>
      </c>
      <c r="C59" s="444" t="s">
        <v>246</v>
      </c>
      <c r="D59" s="386">
        <f>F59+H59+J59+L59</f>
        <v>6795</v>
      </c>
      <c r="E59" s="386">
        <f>G59+I59+K59+M59</f>
        <v>6795</v>
      </c>
      <c r="F59" s="424">
        <v>0</v>
      </c>
      <c r="G59" s="424">
        <v>0</v>
      </c>
      <c r="H59" s="424">
        <v>55</v>
      </c>
      <c r="I59" s="424">
        <v>55</v>
      </c>
      <c r="J59" s="424">
        <v>6740</v>
      </c>
      <c r="K59" s="424">
        <v>6740</v>
      </c>
      <c r="L59" s="424">
        <v>0</v>
      </c>
      <c r="M59" s="424">
        <v>0</v>
      </c>
      <c r="N59" s="541">
        <f>E59/D59*100</f>
        <v>100</v>
      </c>
      <c r="O59" s="106" t="s">
        <v>146</v>
      </c>
      <c r="P59" s="45">
        <v>4624</v>
      </c>
      <c r="Q59" s="45">
        <v>2840</v>
      </c>
      <c r="R59" s="27">
        <f t="shared" si="15"/>
        <v>61.418685121107266</v>
      </c>
    </row>
    <row r="60" spans="1:18" ht="56.25">
      <c r="A60" s="547"/>
      <c r="B60" s="549"/>
      <c r="C60" s="445"/>
      <c r="D60" s="393"/>
      <c r="E60" s="393"/>
      <c r="F60" s="504"/>
      <c r="G60" s="504"/>
      <c r="H60" s="504"/>
      <c r="I60" s="504"/>
      <c r="J60" s="504"/>
      <c r="K60" s="504"/>
      <c r="L60" s="504"/>
      <c r="M60" s="504"/>
      <c r="N60" s="542"/>
      <c r="O60" s="106" t="s">
        <v>71</v>
      </c>
      <c r="P60" s="45">
        <v>281</v>
      </c>
      <c r="Q60" s="45">
        <v>462</v>
      </c>
      <c r="R60" s="27">
        <f t="shared" si="15"/>
        <v>164.41281138790035</v>
      </c>
    </row>
    <row r="61" spans="1:18" ht="33.75">
      <c r="A61" s="547"/>
      <c r="B61" s="550"/>
      <c r="C61" s="446"/>
      <c r="D61" s="387"/>
      <c r="E61" s="387"/>
      <c r="F61" s="425"/>
      <c r="G61" s="425"/>
      <c r="H61" s="425"/>
      <c r="I61" s="425"/>
      <c r="J61" s="425"/>
      <c r="K61" s="425"/>
      <c r="L61" s="425"/>
      <c r="M61" s="425"/>
      <c r="N61" s="543"/>
      <c r="O61" s="106" t="s">
        <v>72</v>
      </c>
      <c r="P61" s="44">
        <v>0.01</v>
      </c>
      <c r="Q61" s="44">
        <v>0.01</v>
      </c>
      <c r="R61" s="27">
        <f t="shared" si="15"/>
        <v>100</v>
      </c>
    </row>
    <row r="62" spans="1:18" ht="55.5">
      <c r="A62" s="70" t="s">
        <v>82</v>
      </c>
      <c r="B62" s="206" t="s">
        <v>190</v>
      </c>
      <c r="C62" s="257"/>
      <c r="D62" s="30">
        <f t="shared" ref="D62:D64" si="16">F62+H62+J62+L62</f>
        <v>0</v>
      </c>
      <c r="E62" s="30">
        <f t="shared" ref="E62:E64" si="17">G62+I62+K62+M62</f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1" t="e">
        <f t="shared" ref="N62:N65" si="18">E62/D62*100</f>
        <v>#DIV/0!</v>
      </c>
      <c r="O62" s="106"/>
      <c r="P62" s="45"/>
      <c r="Q62" s="45"/>
      <c r="R62" s="27"/>
    </row>
    <row r="63" spans="1:18" ht="73.5" customHeight="1">
      <c r="A63" s="70" t="s">
        <v>85</v>
      </c>
      <c r="B63" s="205" t="s">
        <v>191</v>
      </c>
      <c r="C63" s="257"/>
      <c r="D63" s="30">
        <f t="shared" si="16"/>
        <v>0</v>
      </c>
      <c r="E63" s="30">
        <f t="shared" si="17"/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1" t="e">
        <f t="shared" si="18"/>
        <v>#DIV/0!</v>
      </c>
      <c r="O63" s="106"/>
      <c r="P63" s="45"/>
      <c r="Q63" s="45"/>
      <c r="R63" s="27"/>
    </row>
    <row r="64" spans="1:18" ht="75" customHeight="1">
      <c r="A64" s="70" t="s">
        <v>86</v>
      </c>
      <c r="B64" s="205" t="s">
        <v>192</v>
      </c>
      <c r="C64" s="257"/>
      <c r="D64" s="30">
        <f t="shared" si="16"/>
        <v>0</v>
      </c>
      <c r="E64" s="30">
        <f t="shared" si="17"/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1" t="e">
        <f t="shared" si="18"/>
        <v>#DIV/0!</v>
      </c>
      <c r="O64" s="106"/>
      <c r="P64" s="44"/>
      <c r="Q64" s="44"/>
      <c r="R64" s="27"/>
    </row>
    <row r="65" spans="1:20" ht="45">
      <c r="A65" s="70" t="s">
        <v>87</v>
      </c>
      <c r="B65" s="205" t="s">
        <v>193</v>
      </c>
      <c r="C65" s="102"/>
      <c r="D65" s="30">
        <f>F65+H65+J65+L65</f>
        <v>0</v>
      </c>
      <c r="E65" s="30">
        <f>G65+I65+K65+M65</f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1" t="e">
        <f t="shared" si="18"/>
        <v>#DIV/0!</v>
      </c>
      <c r="O65" s="89"/>
      <c r="P65" s="89"/>
      <c r="Q65" s="89"/>
      <c r="R65" s="90"/>
    </row>
    <row r="66" spans="1:20" ht="56.25" customHeight="1">
      <c r="A66" s="207" t="s">
        <v>88</v>
      </c>
      <c r="B66" s="206" t="s">
        <v>194</v>
      </c>
      <c r="C66" s="260"/>
      <c r="D66" s="30">
        <f t="shared" ref="D66" si="19">F66+H66+J66+L66</f>
        <v>0</v>
      </c>
      <c r="E66" s="30">
        <f t="shared" ref="E66" si="20">G66+I66+K66+M66</f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1" t="e">
        <f>E66/D66*100</f>
        <v>#DIV/0!</v>
      </c>
      <c r="O66" s="13"/>
      <c r="P66" s="26"/>
      <c r="Q66" s="26"/>
      <c r="R66" s="49"/>
    </row>
    <row r="67" spans="1:20" ht="56.25" customHeight="1">
      <c r="A67" s="260" t="s">
        <v>244</v>
      </c>
      <c r="B67" s="258" t="s">
        <v>245</v>
      </c>
      <c r="C67" s="260"/>
      <c r="D67" s="30">
        <f t="shared" ref="D67" si="21">F67+H67+J67+L67</f>
        <v>0</v>
      </c>
      <c r="E67" s="30">
        <f t="shared" ref="E67" si="22">G67+I67+K67+M67</f>
        <v>14571</v>
      </c>
      <c r="F67" s="267">
        <v>0</v>
      </c>
      <c r="G67" s="267">
        <v>12359</v>
      </c>
      <c r="H67" s="267">
        <v>0</v>
      </c>
      <c r="I67" s="267">
        <v>2181</v>
      </c>
      <c r="J67" s="267">
        <v>0</v>
      </c>
      <c r="K67" s="267">
        <v>31</v>
      </c>
      <c r="L67" s="267">
        <v>0</v>
      </c>
      <c r="M67" s="267">
        <v>0</v>
      </c>
      <c r="N67" s="41" t="e">
        <f>E67/D67*100</f>
        <v>#DIV/0!</v>
      </c>
      <c r="O67" s="268"/>
      <c r="P67" s="259"/>
      <c r="Q67" s="259"/>
      <c r="R67" s="269"/>
    </row>
    <row r="68" spans="1:20" ht="15" customHeight="1">
      <c r="A68" s="462" t="s">
        <v>89</v>
      </c>
      <c r="B68" s="464" t="s">
        <v>90</v>
      </c>
      <c r="C68" s="466" t="s">
        <v>246</v>
      </c>
      <c r="D68" s="386">
        <f>F68+H68+J68+L68</f>
        <v>21509</v>
      </c>
      <c r="E68" s="386">
        <f>G68+I68+K68+M68</f>
        <v>21509</v>
      </c>
      <c r="F68" s="388">
        <f t="shared" ref="F68:M68" si="23">F71+F73</f>
        <v>0</v>
      </c>
      <c r="G68" s="388">
        <f t="shared" si="23"/>
        <v>0</v>
      </c>
      <c r="H68" s="388">
        <f t="shared" si="23"/>
        <v>58</v>
      </c>
      <c r="I68" s="388">
        <f t="shared" si="23"/>
        <v>58</v>
      </c>
      <c r="J68" s="386">
        <f>J71+J73</f>
        <v>21451</v>
      </c>
      <c r="K68" s="386">
        <f t="shared" si="23"/>
        <v>21451</v>
      </c>
      <c r="L68" s="388">
        <f t="shared" si="23"/>
        <v>0</v>
      </c>
      <c r="M68" s="388">
        <f t="shared" si="23"/>
        <v>0</v>
      </c>
      <c r="N68" s="388">
        <f>E68/D68*100</f>
        <v>100</v>
      </c>
      <c r="O68" s="422"/>
      <c r="P68" s="530"/>
      <c r="Q68" s="530"/>
      <c r="R68" s="420"/>
    </row>
    <row r="69" spans="1:20" ht="83.25" customHeight="1">
      <c r="A69" s="463"/>
      <c r="B69" s="465"/>
      <c r="C69" s="467"/>
      <c r="D69" s="387"/>
      <c r="E69" s="387"/>
      <c r="F69" s="389"/>
      <c r="G69" s="389"/>
      <c r="H69" s="389"/>
      <c r="I69" s="389"/>
      <c r="J69" s="387"/>
      <c r="K69" s="387"/>
      <c r="L69" s="389"/>
      <c r="M69" s="389"/>
      <c r="N69" s="389"/>
      <c r="O69" s="423"/>
      <c r="P69" s="531"/>
      <c r="Q69" s="531"/>
      <c r="R69" s="421"/>
    </row>
    <row r="70" spans="1:20">
      <c r="A70" s="532" t="s">
        <v>27</v>
      </c>
      <c r="B70" s="532"/>
      <c r="C70" s="532"/>
      <c r="D70" s="87"/>
      <c r="E70" s="33"/>
      <c r="F70" s="33"/>
      <c r="G70" s="33"/>
      <c r="H70" s="33"/>
      <c r="I70" s="33"/>
      <c r="J70" s="33"/>
      <c r="K70" s="33"/>
      <c r="L70" s="33"/>
      <c r="M70" s="33"/>
      <c r="N70" s="91"/>
      <c r="O70" s="51"/>
      <c r="P70" s="51"/>
      <c r="Q70" s="51"/>
      <c r="R70" s="51"/>
    </row>
    <row r="71" spans="1:20" ht="59.25" customHeight="1">
      <c r="A71" s="444" t="s">
        <v>91</v>
      </c>
      <c r="B71" s="540" t="s">
        <v>92</v>
      </c>
      <c r="C71" s="444" t="s">
        <v>246</v>
      </c>
      <c r="D71" s="424">
        <f t="shared" ref="D71" si="24">F71+H71+J71+L71</f>
        <v>21509</v>
      </c>
      <c r="E71" s="424">
        <f t="shared" ref="E71" si="25">G71+I71+K71+M71</f>
        <v>21509</v>
      </c>
      <c r="F71" s="422">
        <v>0</v>
      </c>
      <c r="G71" s="422">
        <v>0</v>
      </c>
      <c r="H71" s="422">
        <v>58</v>
      </c>
      <c r="I71" s="422">
        <v>58</v>
      </c>
      <c r="J71" s="420">
        <v>21451</v>
      </c>
      <c r="K71" s="420">
        <v>21451</v>
      </c>
      <c r="L71" s="422">
        <v>0</v>
      </c>
      <c r="M71" s="422">
        <v>0</v>
      </c>
      <c r="N71" s="424">
        <f>E71/D71*100</f>
        <v>100</v>
      </c>
      <c r="O71" s="106" t="s">
        <v>93</v>
      </c>
      <c r="P71" s="19">
        <v>592</v>
      </c>
      <c r="Q71" s="19">
        <v>528</v>
      </c>
      <c r="R71" s="161">
        <f t="shared" ref="R71:R72" si="26">Q71/P71*100</f>
        <v>89.189189189189193</v>
      </c>
    </row>
    <row r="72" spans="1:20" ht="45">
      <c r="A72" s="446"/>
      <c r="B72" s="509"/>
      <c r="C72" s="446"/>
      <c r="D72" s="425"/>
      <c r="E72" s="425"/>
      <c r="F72" s="423"/>
      <c r="G72" s="423"/>
      <c r="H72" s="423"/>
      <c r="I72" s="423"/>
      <c r="J72" s="421"/>
      <c r="K72" s="421"/>
      <c r="L72" s="423"/>
      <c r="M72" s="423"/>
      <c r="N72" s="425"/>
      <c r="O72" s="106" t="s">
        <v>95</v>
      </c>
      <c r="P72" s="42">
        <v>0.16</v>
      </c>
      <c r="Q72" s="42">
        <v>0.14069999999999999</v>
      </c>
      <c r="R72" s="27">
        <f t="shared" si="26"/>
        <v>87.937499999999986</v>
      </c>
    </row>
    <row r="73" spans="1:20" ht="21.75">
      <c r="A73" s="10" t="s">
        <v>94</v>
      </c>
      <c r="B73" s="206" t="s">
        <v>195</v>
      </c>
      <c r="C73" s="102"/>
      <c r="D73" s="210">
        <f>F73+H73+J73+L73</f>
        <v>0</v>
      </c>
      <c r="E73" s="40">
        <f>G73+I73+K73+M73</f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5" t="e">
        <f>E73/D73*100</f>
        <v>#DIV/0!</v>
      </c>
      <c r="O73" s="106"/>
      <c r="P73" s="42"/>
      <c r="Q73" s="42"/>
      <c r="R73" s="44"/>
    </row>
    <row r="74" spans="1:20">
      <c r="A74" s="533" t="s">
        <v>96</v>
      </c>
      <c r="B74" s="533" t="s">
        <v>97</v>
      </c>
      <c r="C74" s="534" t="s">
        <v>233</v>
      </c>
      <c r="D74" s="524">
        <f>F74+H74+J74+L74</f>
        <v>775465.56000000017</v>
      </c>
      <c r="E74" s="524">
        <f>G74+I74+K74+M74</f>
        <v>741373.45</v>
      </c>
      <c r="F74" s="524">
        <f>F78+F119+F152</f>
        <v>84248.11</v>
      </c>
      <c r="G74" s="524">
        <f t="shared" ref="G74:M74" si="27">G78+G119+G152</f>
        <v>83811.81</v>
      </c>
      <c r="H74" s="524">
        <f t="shared" si="27"/>
        <v>475622.25000000006</v>
      </c>
      <c r="I74" s="524">
        <f t="shared" si="27"/>
        <v>415667.79</v>
      </c>
      <c r="J74" s="524">
        <f t="shared" si="27"/>
        <v>190659.3</v>
      </c>
      <c r="K74" s="524">
        <f t="shared" si="27"/>
        <v>213360.38</v>
      </c>
      <c r="L74" s="524">
        <f t="shared" si="27"/>
        <v>24935.9</v>
      </c>
      <c r="M74" s="524">
        <f t="shared" si="27"/>
        <v>28533.469999999998</v>
      </c>
      <c r="N74" s="432">
        <f>E74/D74*100</f>
        <v>95.603659045799503</v>
      </c>
      <c r="O74" s="527"/>
      <c r="P74" s="537"/>
      <c r="Q74" s="537"/>
      <c r="R74" s="537"/>
      <c r="S74" s="364"/>
      <c r="T74" s="364"/>
    </row>
    <row r="75" spans="1:20">
      <c r="A75" s="491"/>
      <c r="B75" s="491"/>
      <c r="C75" s="535"/>
      <c r="D75" s="525"/>
      <c r="E75" s="525"/>
      <c r="F75" s="525"/>
      <c r="G75" s="525"/>
      <c r="H75" s="525"/>
      <c r="I75" s="525"/>
      <c r="J75" s="525"/>
      <c r="K75" s="525"/>
      <c r="L75" s="525"/>
      <c r="M75" s="525"/>
      <c r="N75" s="395"/>
      <c r="O75" s="528"/>
      <c r="P75" s="538"/>
      <c r="Q75" s="538"/>
      <c r="R75" s="538"/>
      <c r="S75" s="364"/>
      <c r="T75" s="364"/>
    </row>
    <row r="76" spans="1:20" ht="63" customHeight="1">
      <c r="A76" s="489"/>
      <c r="B76" s="489"/>
      <c r="C76" s="536"/>
      <c r="D76" s="526"/>
      <c r="E76" s="526"/>
      <c r="F76" s="526"/>
      <c r="G76" s="526"/>
      <c r="H76" s="526"/>
      <c r="I76" s="526"/>
      <c r="J76" s="526"/>
      <c r="K76" s="526"/>
      <c r="L76" s="526"/>
      <c r="M76" s="526"/>
      <c r="N76" s="396"/>
      <c r="O76" s="529"/>
      <c r="P76" s="539"/>
      <c r="Q76" s="539"/>
      <c r="R76" s="539"/>
      <c r="S76" s="364"/>
      <c r="T76" s="364"/>
    </row>
    <row r="77" spans="1:20">
      <c r="A77" s="433" t="s">
        <v>21</v>
      </c>
      <c r="B77" s="433"/>
      <c r="C77" s="433"/>
      <c r="D77" s="92"/>
      <c r="E77" s="88"/>
      <c r="F77" s="88"/>
      <c r="G77" s="48"/>
      <c r="H77" s="48"/>
      <c r="I77" s="22"/>
      <c r="J77" s="22"/>
      <c r="K77" s="22"/>
      <c r="L77" s="22"/>
      <c r="M77" s="48"/>
      <c r="N77" s="22"/>
      <c r="O77" s="22"/>
      <c r="P77" s="22"/>
      <c r="Q77" s="22"/>
      <c r="R77" s="22"/>
    </row>
    <row r="78" spans="1:20" ht="52.5">
      <c r="A78" s="25" t="s">
        <v>98</v>
      </c>
      <c r="B78" s="29" t="s">
        <v>99</v>
      </c>
      <c r="C78" s="21"/>
      <c r="D78" s="54">
        <f>F78+H78+J78+L78</f>
        <v>689563.69000000006</v>
      </c>
      <c r="E78" s="54">
        <f>G78+I78+K78+M78</f>
        <v>675121.55999999994</v>
      </c>
      <c r="F78" s="54">
        <f>F80+F89+F104+F112</f>
        <v>84048.91</v>
      </c>
      <c r="G78" s="54">
        <f>G80+G89+G104+G112</f>
        <v>83660.72</v>
      </c>
      <c r="H78" s="54">
        <f t="shared" ref="H78:M78" si="28">H80+H89+H104+H112</f>
        <v>461473.95000000007</v>
      </c>
      <c r="I78" s="54">
        <f t="shared" si="28"/>
        <v>402842.1</v>
      </c>
      <c r="J78" s="54">
        <f t="shared" si="28"/>
        <v>121604.93</v>
      </c>
      <c r="K78" s="54">
        <f t="shared" si="28"/>
        <v>162455.66</v>
      </c>
      <c r="L78" s="54">
        <f t="shared" si="28"/>
        <v>22435.9</v>
      </c>
      <c r="M78" s="54">
        <f t="shared" si="28"/>
        <v>26163.079999999998</v>
      </c>
      <c r="N78" s="101">
        <f>E78/D78*100</f>
        <v>97.905613330655484</v>
      </c>
      <c r="O78" s="245"/>
      <c r="P78" s="18"/>
      <c r="Q78" s="18"/>
      <c r="R78" s="18"/>
    </row>
    <row r="79" spans="1:20">
      <c r="A79" s="486" t="s">
        <v>27</v>
      </c>
      <c r="B79" s="487"/>
      <c r="C79" s="488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79"/>
      <c r="P79" s="79"/>
      <c r="Q79" s="79"/>
      <c r="R79" s="79"/>
    </row>
    <row r="80" spans="1:20" ht="78.75">
      <c r="A80" s="25" t="s">
        <v>100</v>
      </c>
      <c r="B80" s="256" t="s">
        <v>249</v>
      </c>
      <c r="C80" s="21"/>
      <c r="D80" s="54">
        <f t="shared" ref="D80:E119" si="29">F80+H80+J80+L80</f>
        <v>122003.27</v>
      </c>
      <c r="E80" s="54">
        <f t="shared" si="29"/>
        <v>126714</v>
      </c>
      <c r="F80" s="54">
        <f>F81+F82+F83+F84+F85+F86+F87+F88</f>
        <v>0</v>
      </c>
      <c r="G80" s="54">
        <f t="shared" ref="G80:M80" si="30">G81+G82+G83+G84+G85+G86+G87+G88</f>
        <v>0</v>
      </c>
      <c r="H80" s="54">
        <f t="shared" si="30"/>
        <v>66456.58</v>
      </c>
      <c r="I80" s="54">
        <f t="shared" si="30"/>
        <v>71041.5</v>
      </c>
      <c r="J80" s="54">
        <f t="shared" si="30"/>
        <v>44026.69</v>
      </c>
      <c r="K80" s="54">
        <f t="shared" si="30"/>
        <v>43539.11</v>
      </c>
      <c r="L80" s="54">
        <f t="shared" si="30"/>
        <v>11520</v>
      </c>
      <c r="M80" s="54">
        <f t="shared" si="30"/>
        <v>12133.39</v>
      </c>
      <c r="N80" s="22">
        <f>E80/D80*100</f>
        <v>103.86115060686487</v>
      </c>
      <c r="O80" s="330" t="s">
        <v>351</v>
      </c>
      <c r="P80" s="13">
        <v>629</v>
      </c>
      <c r="Q80" s="13">
        <v>1239</v>
      </c>
      <c r="R80" s="27">
        <f t="shared" ref="R80" si="31">Q80/P80*100</f>
        <v>196.97933227344993</v>
      </c>
    </row>
    <row r="81" spans="1:18" ht="63.75" customHeight="1">
      <c r="A81" s="378" t="s">
        <v>250</v>
      </c>
      <c r="B81" s="119" t="s">
        <v>379</v>
      </c>
      <c r="C81" s="371"/>
      <c r="D81" s="53">
        <f t="shared" ref="D81" si="32">F81+H81+J81+L81</f>
        <v>31.08</v>
      </c>
      <c r="E81" s="53">
        <f t="shared" ref="E81" si="33">G81+I81+K81+M81</f>
        <v>756.22</v>
      </c>
      <c r="F81" s="53">
        <v>0</v>
      </c>
      <c r="G81" s="53">
        <v>0</v>
      </c>
      <c r="H81" s="53">
        <v>31.08</v>
      </c>
      <c r="I81" s="53">
        <v>756.22</v>
      </c>
      <c r="J81" s="53">
        <v>0</v>
      </c>
      <c r="K81" s="53">
        <v>0</v>
      </c>
      <c r="L81" s="53">
        <v>0</v>
      </c>
      <c r="M81" s="53">
        <v>0</v>
      </c>
      <c r="N81" s="376">
        <f>E81/D81*100</f>
        <v>2433.1402831402834</v>
      </c>
      <c r="O81" s="268"/>
      <c r="P81" s="268"/>
      <c r="Q81" s="268"/>
      <c r="R81" s="27"/>
    </row>
    <row r="82" spans="1:18" ht="153" customHeight="1">
      <c r="A82" s="378" t="s">
        <v>251</v>
      </c>
      <c r="B82" s="119" t="s">
        <v>256</v>
      </c>
      <c r="C82" s="254"/>
      <c r="D82" s="270">
        <f t="shared" si="29"/>
        <v>339</v>
      </c>
      <c r="E82" s="270">
        <f t="shared" si="29"/>
        <v>193.98</v>
      </c>
      <c r="F82" s="53">
        <v>0</v>
      </c>
      <c r="G82" s="53">
        <v>0</v>
      </c>
      <c r="H82" s="270">
        <v>339</v>
      </c>
      <c r="I82" s="270">
        <v>193.98</v>
      </c>
      <c r="J82" s="53">
        <v>0</v>
      </c>
      <c r="K82" s="53">
        <v>0</v>
      </c>
      <c r="L82" s="53">
        <v>0</v>
      </c>
      <c r="M82" s="53">
        <v>0</v>
      </c>
      <c r="N82" s="265">
        <f>E82/D82*100</f>
        <v>57.221238938053098</v>
      </c>
      <c r="O82" s="268"/>
      <c r="P82" s="268"/>
      <c r="Q82" s="268"/>
      <c r="R82" s="268"/>
    </row>
    <row r="83" spans="1:18" ht="174.75" customHeight="1">
      <c r="A83" s="378" t="s">
        <v>252</v>
      </c>
      <c r="B83" s="119" t="s">
        <v>257</v>
      </c>
      <c r="C83" s="254"/>
      <c r="D83" s="53">
        <f t="shared" si="29"/>
        <v>64919.8</v>
      </c>
      <c r="E83" s="53">
        <f t="shared" si="29"/>
        <v>67259.27</v>
      </c>
      <c r="F83" s="53">
        <v>0</v>
      </c>
      <c r="G83" s="53">
        <v>0</v>
      </c>
      <c r="H83" s="53">
        <v>64919.8</v>
      </c>
      <c r="I83" s="53">
        <v>67259.27</v>
      </c>
      <c r="J83" s="53">
        <v>0</v>
      </c>
      <c r="K83" s="53">
        <v>0</v>
      </c>
      <c r="L83" s="53">
        <v>0</v>
      </c>
      <c r="M83" s="53">
        <v>0</v>
      </c>
      <c r="N83" s="265">
        <f>E83/D83*100</f>
        <v>103.60363094156175</v>
      </c>
      <c r="O83" s="268"/>
      <c r="P83" s="268"/>
      <c r="Q83" s="268"/>
      <c r="R83" s="268"/>
    </row>
    <row r="84" spans="1:18" ht="102" customHeight="1">
      <c r="A84" s="378" t="s">
        <v>253</v>
      </c>
      <c r="B84" s="119" t="s">
        <v>258</v>
      </c>
      <c r="C84" s="254"/>
      <c r="D84" s="53">
        <f t="shared" si="29"/>
        <v>1166.7</v>
      </c>
      <c r="E84" s="53">
        <f t="shared" si="29"/>
        <v>1112.03</v>
      </c>
      <c r="F84" s="53">
        <v>0</v>
      </c>
      <c r="G84" s="53">
        <v>0</v>
      </c>
      <c r="H84" s="53">
        <v>1166.7</v>
      </c>
      <c r="I84" s="53">
        <v>1112.03</v>
      </c>
      <c r="J84" s="53">
        <v>0</v>
      </c>
      <c r="K84" s="53">
        <v>0</v>
      </c>
      <c r="L84" s="53">
        <v>0</v>
      </c>
      <c r="M84" s="53">
        <v>0</v>
      </c>
      <c r="N84" s="265">
        <f t="shared" ref="N84:N88" si="34">E84/D84*100</f>
        <v>95.314133881889092</v>
      </c>
      <c r="O84" s="268"/>
      <c r="P84" s="268"/>
      <c r="Q84" s="268"/>
      <c r="R84" s="268"/>
    </row>
    <row r="85" spans="1:18" ht="219" customHeight="1">
      <c r="A85" s="378" t="s">
        <v>254</v>
      </c>
      <c r="B85" s="119" t="s">
        <v>259</v>
      </c>
      <c r="C85" s="254"/>
      <c r="D85" s="53">
        <f t="shared" si="29"/>
        <v>25973</v>
      </c>
      <c r="E85" s="53">
        <f t="shared" si="29"/>
        <v>26373.96</v>
      </c>
      <c r="F85" s="53">
        <v>0</v>
      </c>
      <c r="G85" s="53">
        <v>0</v>
      </c>
      <c r="H85" s="53">
        <v>0</v>
      </c>
      <c r="I85" s="53">
        <v>0</v>
      </c>
      <c r="J85" s="53">
        <v>25973</v>
      </c>
      <c r="K85" s="53">
        <v>26373.96</v>
      </c>
      <c r="L85" s="53">
        <v>0</v>
      </c>
      <c r="M85" s="53">
        <v>0</v>
      </c>
      <c r="N85" s="265">
        <f t="shared" si="34"/>
        <v>101.54375697840064</v>
      </c>
      <c r="O85" s="268"/>
      <c r="P85" s="268"/>
      <c r="Q85" s="268"/>
      <c r="R85" s="268"/>
    </row>
    <row r="86" spans="1:18" ht="174.75" customHeight="1">
      <c r="A86" s="378" t="s">
        <v>255</v>
      </c>
      <c r="B86" s="119" t="s">
        <v>260</v>
      </c>
      <c r="C86" s="254"/>
      <c r="D86" s="53">
        <f t="shared" si="29"/>
        <v>29375.49</v>
      </c>
      <c r="E86" s="53">
        <f t="shared" si="29"/>
        <v>28943.68</v>
      </c>
      <c r="F86" s="53">
        <v>0</v>
      </c>
      <c r="G86" s="53">
        <v>0</v>
      </c>
      <c r="H86" s="53">
        <v>0</v>
      </c>
      <c r="I86" s="53">
        <v>0</v>
      </c>
      <c r="J86" s="53">
        <v>17855.490000000002</v>
      </c>
      <c r="K86" s="53">
        <v>16810.29</v>
      </c>
      <c r="L86" s="53">
        <v>11520</v>
      </c>
      <c r="M86" s="53">
        <v>12133.39</v>
      </c>
      <c r="N86" s="265">
        <f t="shared" si="34"/>
        <v>98.53003303093837</v>
      </c>
      <c r="O86" s="268"/>
      <c r="P86" s="268"/>
      <c r="Q86" s="268"/>
      <c r="R86" s="268"/>
    </row>
    <row r="87" spans="1:18" ht="132" customHeight="1">
      <c r="A87" s="378" t="s">
        <v>380</v>
      </c>
      <c r="B87" s="119" t="s">
        <v>261</v>
      </c>
      <c r="C87" s="254"/>
      <c r="D87" s="53">
        <f t="shared" si="29"/>
        <v>198.2</v>
      </c>
      <c r="E87" s="53">
        <f t="shared" si="29"/>
        <v>330.44</v>
      </c>
      <c r="F87" s="53">
        <v>0</v>
      </c>
      <c r="G87" s="53">
        <v>0</v>
      </c>
      <c r="H87" s="53">
        <v>0</v>
      </c>
      <c r="I87" s="53">
        <v>0</v>
      </c>
      <c r="J87" s="53">
        <v>198.2</v>
      </c>
      <c r="K87" s="53">
        <v>330.44</v>
      </c>
      <c r="L87" s="53">
        <v>0</v>
      </c>
      <c r="M87" s="53">
        <v>0</v>
      </c>
      <c r="N87" s="265">
        <f t="shared" si="34"/>
        <v>166.7204843592331</v>
      </c>
      <c r="O87" s="268"/>
      <c r="P87" s="268"/>
      <c r="Q87" s="268"/>
      <c r="R87" s="268"/>
    </row>
    <row r="88" spans="1:18" ht="65.25" customHeight="1">
      <c r="A88" s="378" t="s">
        <v>381</v>
      </c>
      <c r="B88" s="119" t="s">
        <v>284</v>
      </c>
      <c r="C88" s="371"/>
      <c r="D88" s="53">
        <f t="shared" ref="D88" si="35">F88+H88+J88+L88</f>
        <v>0</v>
      </c>
      <c r="E88" s="53">
        <f t="shared" ref="E88" si="36">G88+I88+K88+M88</f>
        <v>1744.42</v>
      </c>
      <c r="F88" s="53">
        <v>0</v>
      </c>
      <c r="G88" s="53">
        <v>0</v>
      </c>
      <c r="H88" s="53">
        <v>0</v>
      </c>
      <c r="I88" s="53">
        <v>1720</v>
      </c>
      <c r="J88" s="53">
        <v>0</v>
      </c>
      <c r="K88" s="53">
        <v>24.42</v>
      </c>
      <c r="L88" s="53">
        <v>0</v>
      </c>
      <c r="M88" s="53">
        <v>0</v>
      </c>
      <c r="N88" s="376" t="e">
        <f t="shared" si="34"/>
        <v>#DIV/0!</v>
      </c>
      <c r="O88" s="268"/>
      <c r="P88" s="268"/>
      <c r="Q88" s="268"/>
      <c r="R88" s="268"/>
    </row>
    <row r="89" spans="1:18" ht="104.25" customHeight="1">
      <c r="A89" s="103" t="s">
        <v>102</v>
      </c>
      <c r="B89" s="261" t="s">
        <v>285</v>
      </c>
      <c r="C89" s="21"/>
      <c r="D89" s="54">
        <f t="shared" si="29"/>
        <v>403150.36000000004</v>
      </c>
      <c r="E89" s="54">
        <f t="shared" si="29"/>
        <v>406995.57999999996</v>
      </c>
      <c r="F89" s="54">
        <f>F90+F91+F92+F93+F94+F95+F96+F97+F98+F99+F100+F101+F102+E103</f>
        <v>33991.050000000003</v>
      </c>
      <c r="G89" s="54">
        <f t="shared" ref="G89:M89" si="37">G90+G91+G92+G93+G94+G95+G96+G97+G98+G99+G100+G101+G102+F103</f>
        <v>33602.869999999995</v>
      </c>
      <c r="H89" s="54">
        <f t="shared" si="37"/>
        <v>302426.48000000004</v>
      </c>
      <c r="I89" s="54">
        <f t="shared" si="37"/>
        <v>269477.12</v>
      </c>
      <c r="J89" s="54">
        <f t="shared" si="37"/>
        <v>55816.93</v>
      </c>
      <c r="K89" s="54">
        <f t="shared" si="37"/>
        <v>90586.17</v>
      </c>
      <c r="L89" s="54">
        <f t="shared" si="37"/>
        <v>10915.9</v>
      </c>
      <c r="M89" s="54">
        <f t="shared" si="37"/>
        <v>13329.42</v>
      </c>
      <c r="N89" s="48">
        <f t="shared" ref="N89:N92" si="38">E89/D89*100</f>
        <v>100.95379302154161</v>
      </c>
      <c r="O89" s="331" t="s">
        <v>352</v>
      </c>
      <c r="P89" s="18">
        <v>75.83</v>
      </c>
      <c r="Q89" s="18">
        <v>75.83</v>
      </c>
      <c r="R89" s="27">
        <f t="shared" ref="R89" si="39">Q89/P89*100</f>
        <v>100</v>
      </c>
    </row>
    <row r="90" spans="1:18" ht="104.25" customHeight="1">
      <c r="A90" s="372" t="s">
        <v>262</v>
      </c>
      <c r="B90" s="371" t="s">
        <v>379</v>
      </c>
      <c r="C90" s="371"/>
      <c r="D90" s="53">
        <f t="shared" si="29"/>
        <v>11136.58</v>
      </c>
      <c r="E90" s="53">
        <f t="shared" si="29"/>
        <v>5546.29</v>
      </c>
      <c r="F90" s="379">
        <v>0</v>
      </c>
      <c r="G90" s="379">
        <v>0</v>
      </c>
      <c r="H90" s="379">
        <v>11136.58</v>
      </c>
      <c r="I90" s="379">
        <v>5546.29</v>
      </c>
      <c r="J90" s="379">
        <v>0</v>
      </c>
      <c r="K90" s="379">
        <v>0</v>
      </c>
      <c r="L90" s="379">
        <v>0</v>
      </c>
      <c r="M90" s="379">
        <v>0</v>
      </c>
      <c r="N90" s="45">
        <f t="shared" si="38"/>
        <v>49.802452817651378</v>
      </c>
      <c r="O90" s="373"/>
      <c r="P90" s="271"/>
      <c r="Q90" s="380"/>
      <c r="R90" s="27"/>
    </row>
    <row r="91" spans="1:18" ht="94.5" customHeight="1">
      <c r="A91" s="372" t="s">
        <v>263</v>
      </c>
      <c r="B91" s="371" t="s">
        <v>275</v>
      </c>
      <c r="C91" s="254"/>
      <c r="D91" s="53">
        <f t="shared" ref="D91" si="40">F91+H91+J91+L91</f>
        <v>101.5</v>
      </c>
      <c r="E91" s="53">
        <f t="shared" ref="E91" si="41">G91+I91+K91+M91</f>
        <v>101.4</v>
      </c>
      <c r="F91" s="159">
        <v>0</v>
      </c>
      <c r="G91" s="159">
        <v>0</v>
      </c>
      <c r="H91" s="159">
        <v>100</v>
      </c>
      <c r="I91" s="159">
        <v>100</v>
      </c>
      <c r="J91" s="159">
        <v>1.5</v>
      </c>
      <c r="K91" s="159">
        <v>1.4</v>
      </c>
      <c r="L91" s="159">
        <v>0</v>
      </c>
      <c r="M91" s="159">
        <v>0</v>
      </c>
      <c r="N91" s="45">
        <f t="shared" si="38"/>
        <v>99.901477832512313</v>
      </c>
      <c r="O91" s="262"/>
      <c r="P91" s="271"/>
      <c r="Q91" s="264"/>
      <c r="R91" s="27"/>
    </row>
    <row r="92" spans="1:18" ht="94.5" customHeight="1">
      <c r="A92" s="372" t="s">
        <v>264</v>
      </c>
      <c r="B92" s="371" t="s">
        <v>382</v>
      </c>
      <c r="C92" s="371"/>
      <c r="D92" s="53">
        <f t="shared" ref="D92" si="42">F92+H92+J92+L92</f>
        <v>21170.5</v>
      </c>
      <c r="E92" s="53">
        <f t="shared" ref="E92" si="43">G92+I92+K92+M92</f>
        <v>20782.599999999999</v>
      </c>
      <c r="F92" s="379">
        <v>21170.5</v>
      </c>
      <c r="G92" s="379">
        <v>20782.599999999999</v>
      </c>
      <c r="H92" s="379">
        <v>0</v>
      </c>
      <c r="I92" s="379">
        <v>0</v>
      </c>
      <c r="J92" s="379">
        <v>0</v>
      </c>
      <c r="K92" s="379">
        <v>0</v>
      </c>
      <c r="L92" s="379">
        <v>0</v>
      </c>
      <c r="M92" s="379">
        <v>0</v>
      </c>
      <c r="N92" s="45">
        <f t="shared" si="38"/>
        <v>98.167733402612129</v>
      </c>
      <c r="O92" s="373"/>
      <c r="P92" s="271"/>
      <c r="Q92" s="380"/>
      <c r="R92" s="27"/>
    </row>
    <row r="93" spans="1:18" ht="221.25" customHeight="1">
      <c r="A93" s="372" t="s">
        <v>265</v>
      </c>
      <c r="B93" s="254" t="s">
        <v>276</v>
      </c>
      <c r="C93" s="254"/>
      <c r="D93" s="53">
        <f t="shared" ref="D93:D102" si="44">F93+H93+J93+L93</f>
        <v>264589.15000000002</v>
      </c>
      <c r="E93" s="53">
        <f t="shared" ref="D93:E103" si="45">G93+I93+K93+M93</f>
        <v>237279.07</v>
      </c>
      <c r="F93" s="159">
        <v>0</v>
      </c>
      <c r="G93" s="159">
        <v>0</v>
      </c>
      <c r="H93" s="159">
        <v>264589.15000000002</v>
      </c>
      <c r="I93" s="159">
        <v>237279.07</v>
      </c>
      <c r="J93" s="159">
        <v>0</v>
      </c>
      <c r="K93" s="159">
        <v>0</v>
      </c>
      <c r="L93" s="159">
        <v>0</v>
      </c>
      <c r="M93" s="159">
        <v>0</v>
      </c>
      <c r="N93" s="45">
        <f t="shared" ref="N93:N103" si="46">E93/D93*100</f>
        <v>89.678306914701523</v>
      </c>
      <c r="O93" s="262"/>
      <c r="P93" s="271"/>
      <c r="Q93" s="264"/>
      <c r="R93" s="27"/>
    </row>
    <row r="94" spans="1:18" ht="169.5" customHeight="1">
      <c r="A94" s="372" t="s">
        <v>266</v>
      </c>
      <c r="B94" s="254" t="s">
        <v>277</v>
      </c>
      <c r="C94" s="254"/>
      <c r="D94" s="53">
        <f t="shared" si="44"/>
        <v>9730</v>
      </c>
      <c r="E94" s="53">
        <f t="shared" si="45"/>
        <v>9919.9500000000007</v>
      </c>
      <c r="F94" s="159">
        <v>0</v>
      </c>
      <c r="G94" s="159">
        <v>0</v>
      </c>
      <c r="H94" s="159">
        <v>9730</v>
      </c>
      <c r="I94" s="159">
        <v>9919.9500000000007</v>
      </c>
      <c r="J94" s="159">
        <v>0</v>
      </c>
      <c r="K94" s="159">
        <v>0</v>
      </c>
      <c r="L94" s="159">
        <v>0</v>
      </c>
      <c r="M94" s="159">
        <v>0</v>
      </c>
      <c r="N94" s="45">
        <f t="shared" si="46"/>
        <v>101.95220966084275</v>
      </c>
      <c r="O94" s="262"/>
      <c r="P94" s="271"/>
      <c r="Q94" s="264"/>
      <c r="R94" s="27"/>
    </row>
    <row r="95" spans="1:18" ht="89.25" customHeight="1">
      <c r="A95" s="372" t="s">
        <v>267</v>
      </c>
      <c r="B95" s="254" t="s">
        <v>278</v>
      </c>
      <c r="C95" s="254"/>
      <c r="D95" s="53">
        <f t="shared" si="44"/>
        <v>100</v>
      </c>
      <c r="E95" s="53">
        <f t="shared" si="45"/>
        <v>254.87</v>
      </c>
      <c r="F95" s="159">
        <v>0</v>
      </c>
      <c r="G95" s="159">
        <v>0</v>
      </c>
      <c r="H95" s="159">
        <v>0</v>
      </c>
      <c r="I95" s="159">
        <v>0</v>
      </c>
      <c r="J95" s="159">
        <v>100</v>
      </c>
      <c r="K95" s="159">
        <v>254.87</v>
      </c>
      <c r="L95" s="159">
        <v>0</v>
      </c>
      <c r="M95" s="159">
        <v>0</v>
      </c>
      <c r="N95" s="45">
        <f t="shared" si="46"/>
        <v>254.87</v>
      </c>
      <c r="O95" s="262"/>
      <c r="P95" s="271"/>
      <c r="Q95" s="264"/>
      <c r="R95" s="27"/>
    </row>
    <row r="96" spans="1:18" ht="198.75" customHeight="1">
      <c r="A96" s="372" t="s">
        <v>268</v>
      </c>
      <c r="B96" s="254" t="s">
        <v>279</v>
      </c>
      <c r="C96" s="254"/>
      <c r="D96" s="53">
        <f t="shared" si="44"/>
        <v>478.8</v>
      </c>
      <c r="E96" s="53">
        <f t="shared" si="45"/>
        <v>619.48</v>
      </c>
      <c r="F96" s="159">
        <v>0</v>
      </c>
      <c r="G96" s="159">
        <v>0</v>
      </c>
      <c r="H96" s="159">
        <v>0</v>
      </c>
      <c r="I96" s="159">
        <v>0</v>
      </c>
      <c r="J96" s="159">
        <v>478.8</v>
      </c>
      <c r="K96" s="159">
        <v>619.48</v>
      </c>
      <c r="L96" s="159">
        <v>0</v>
      </c>
      <c r="M96" s="159">
        <v>0</v>
      </c>
      <c r="N96" s="45">
        <f t="shared" si="46"/>
        <v>129.38178780284045</v>
      </c>
      <c r="O96" s="262"/>
      <c r="P96" s="271"/>
      <c r="Q96" s="264"/>
      <c r="R96" s="27"/>
    </row>
    <row r="97" spans="1:18" ht="139.5" customHeight="1">
      <c r="A97" s="372" t="s">
        <v>269</v>
      </c>
      <c r="B97" s="254" t="s">
        <v>280</v>
      </c>
      <c r="C97" s="254"/>
      <c r="D97" s="53">
        <f t="shared" si="44"/>
        <v>58672.43</v>
      </c>
      <c r="E97" s="53">
        <f t="shared" si="45"/>
        <v>88079.02</v>
      </c>
      <c r="F97" s="159">
        <v>0</v>
      </c>
      <c r="G97" s="159">
        <v>0</v>
      </c>
      <c r="H97" s="159">
        <v>0</v>
      </c>
      <c r="I97" s="159">
        <v>0</v>
      </c>
      <c r="J97" s="159">
        <v>47756.53</v>
      </c>
      <c r="K97" s="159">
        <v>74749.600000000006</v>
      </c>
      <c r="L97" s="159">
        <v>10915.9</v>
      </c>
      <c r="M97" s="159">
        <v>13329.42</v>
      </c>
      <c r="N97" s="45">
        <f t="shared" si="46"/>
        <v>150.11994560307116</v>
      </c>
      <c r="O97" s="262"/>
      <c r="P97" s="271"/>
      <c r="Q97" s="264"/>
      <c r="R97" s="27"/>
    </row>
    <row r="98" spans="1:18" ht="105" customHeight="1">
      <c r="A98" s="372" t="s">
        <v>270</v>
      </c>
      <c r="B98" s="254" t="s">
        <v>281</v>
      </c>
      <c r="C98" s="254"/>
      <c r="D98" s="53">
        <f t="shared" si="44"/>
        <v>55</v>
      </c>
      <c r="E98" s="53">
        <f t="shared" si="45"/>
        <v>45</v>
      </c>
      <c r="F98" s="159">
        <v>0</v>
      </c>
      <c r="G98" s="159">
        <v>0</v>
      </c>
      <c r="H98" s="159">
        <v>0</v>
      </c>
      <c r="I98" s="159">
        <v>0</v>
      </c>
      <c r="J98" s="159">
        <v>55</v>
      </c>
      <c r="K98" s="159">
        <v>45</v>
      </c>
      <c r="L98" s="159">
        <v>0</v>
      </c>
      <c r="M98" s="159">
        <v>0</v>
      </c>
      <c r="N98" s="45">
        <f t="shared" si="46"/>
        <v>81.818181818181827</v>
      </c>
      <c r="O98" s="262"/>
      <c r="P98" s="271"/>
      <c r="Q98" s="264"/>
      <c r="R98" s="27"/>
    </row>
    <row r="99" spans="1:18" ht="108" customHeight="1">
      <c r="A99" s="372" t="s">
        <v>271</v>
      </c>
      <c r="B99" s="254" t="s">
        <v>282</v>
      </c>
      <c r="C99" s="254"/>
      <c r="D99" s="53">
        <f t="shared" si="44"/>
        <v>5180.1000000000004</v>
      </c>
      <c r="E99" s="53">
        <f t="shared" si="45"/>
        <v>10054.959999999999</v>
      </c>
      <c r="F99" s="159">
        <v>0</v>
      </c>
      <c r="G99" s="159">
        <v>0</v>
      </c>
      <c r="H99" s="159">
        <v>0</v>
      </c>
      <c r="I99" s="159">
        <v>0</v>
      </c>
      <c r="J99" s="159">
        <v>5180.1000000000004</v>
      </c>
      <c r="K99" s="159">
        <v>10054.959999999999</v>
      </c>
      <c r="L99" s="159">
        <v>0</v>
      </c>
      <c r="M99" s="159">
        <v>0</v>
      </c>
      <c r="N99" s="45">
        <f t="shared" si="46"/>
        <v>194.10744966313388</v>
      </c>
      <c r="O99" s="262"/>
      <c r="P99" s="271"/>
      <c r="Q99" s="264"/>
      <c r="R99" s="27"/>
    </row>
    <row r="100" spans="1:18" ht="108" customHeight="1">
      <c r="A100" s="372" t="s">
        <v>272</v>
      </c>
      <c r="B100" s="371" t="s">
        <v>383</v>
      </c>
      <c r="C100" s="371"/>
      <c r="D100" s="53">
        <f t="shared" ref="D100" si="47">F100+H100+J100+L100</f>
        <v>15115.2</v>
      </c>
      <c r="E100" s="53">
        <f t="shared" ref="E100" si="48">G100+I100+K100+M100</f>
        <v>15105.52</v>
      </c>
      <c r="F100" s="379">
        <v>12820.55</v>
      </c>
      <c r="G100" s="379">
        <v>12820.27</v>
      </c>
      <c r="H100" s="379">
        <v>2262.4499999999998</v>
      </c>
      <c r="I100" s="379">
        <v>2262.4</v>
      </c>
      <c r="J100" s="379">
        <v>32.200000000000003</v>
      </c>
      <c r="K100" s="379">
        <v>22.85</v>
      </c>
      <c r="L100" s="379">
        <v>0</v>
      </c>
      <c r="M100" s="379">
        <v>0</v>
      </c>
      <c r="N100" s="45">
        <f t="shared" si="46"/>
        <v>99.93595850534561</v>
      </c>
      <c r="O100" s="373"/>
      <c r="P100" s="271"/>
      <c r="Q100" s="380"/>
      <c r="R100" s="27"/>
    </row>
    <row r="101" spans="1:18" ht="103.5" customHeight="1">
      <c r="A101" s="372" t="s">
        <v>273</v>
      </c>
      <c r="B101" s="254" t="s">
        <v>283</v>
      </c>
      <c r="C101" s="254"/>
      <c r="D101" s="53">
        <f t="shared" si="44"/>
        <v>4016.6</v>
      </c>
      <c r="E101" s="53">
        <f t="shared" si="45"/>
        <v>3547</v>
      </c>
      <c r="F101" s="159">
        <v>0</v>
      </c>
      <c r="G101" s="159">
        <v>0</v>
      </c>
      <c r="H101" s="159">
        <v>2008.3</v>
      </c>
      <c r="I101" s="159">
        <v>1769.53</v>
      </c>
      <c r="J101" s="159">
        <v>2008.3</v>
      </c>
      <c r="K101" s="159">
        <v>1777.47</v>
      </c>
      <c r="L101" s="159">
        <v>0</v>
      </c>
      <c r="M101" s="159">
        <v>0</v>
      </c>
      <c r="N101" s="45">
        <f t="shared" si="46"/>
        <v>88.308519643479571</v>
      </c>
      <c r="O101" s="262"/>
      <c r="P101" s="271"/>
      <c r="Q101" s="264"/>
      <c r="R101" s="27"/>
    </row>
    <row r="102" spans="1:18" ht="48.75" customHeight="1">
      <c r="A102" s="372" t="s">
        <v>274</v>
      </c>
      <c r="B102" s="254" t="s">
        <v>284</v>
      </c>
      <c r="C102" s="254"/>
      <c r="D102" s="53">
        <f t="shared" si="44"/>
        <v>12804.5</v>
      </c>
      <c r="E102" s="53">
        <f t="shared" si="45"/>
        <v>15660.419999999998</v>
      </c>
      <c r="F102" s="159">
        <v>0</v>
      </c>
      <c r="G102" s="159">
        <v>0</v>
      </c>
      <c r="H102" s="159">
        <v>12600</v>
      </c>
      <c r="I102" s="159">
        <v>12599.88</v>
      </c>
      <c r="J102" s="159">
        <v>204.5</v>
      </c>
      <c r="K102" s="159">
        <v>3060.54</v>
      </c>
      <c r="L102" s="159">
        <v>0</v>
      </c>
      <c r="M102" s="159">
        <v>0</v>
      </c>
      <c r="N102" s="45">
        <f t="shared" si="46"/>
        <v>122.30403373813891</v>
      </c>
      <c r="O102" s="262"/>
      <c r="P102" s="271"/>
      <c r="Q102" s="264"/>
      <c r="R102" s="27"/>
    </row>
    <row r="103" spans="1:18" ht="102.75" customHeight="1">
      <c r="A103" s="372" t="s">
        <v>384</v>
      </c>
      <c r="B103" s="371" t="s">
        <v>385</v>
      </c>
      <c r="C103" s="53">
        <f>E103+G103+I103+K103</f>
        <v>0</v>
      </c>
      <c r="D103" s="53">
        <f t="shared" si="45"/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45" t="e">
        <f t="shared" si="46"/>
        <v>#DIV/0!</v>
      </c>
      <c r="O103" s="271"/>
      <c r="P103" s="264"/>
      <c r="Q103" s="27"/>
    </row>
    <row r="104" spans="1:18" ht="101.25">
      <c r="A104" s="322" t="s">
        <v>103</v>
      </c>
      <c r="B104" s="325" t="s">
        <v>286</v>
      </c>
      <c r="C104" s="326"/>
      <c r="D104" s="323">
        <f t="shared" si="29"/>
        <v>20986.800000000003</v>
      </c>
      <c r="E104" s="323">
        <f t="shared" si="29"/>
        <v>28422.789999999997</v>
      </c>
      <c r="F104" s="323">
        <f>F105+F106+F107+F108+F109+F110+F111</f>
        <v>0</v>
      </c>
      <c r="G104" s="377">
        <f t="shared" ref="G104:M104" si="49">G105+G106+G107+G108+G109+G110+G111</f>
        <v>0</v>
      </c>
      <c r="H104" s="377">
        <f t="shared" si="49"/>
        <v>69.400000000000006</v>
      </c>
      <c r="I104" s="377">
        <f t="shared" si="49"/>
        <v>261.10000000000002</v>
      </c>
      <c r="J104" s="377">
        <f t="shared" si="49"/>
        <v>20917.400000000001</v>
      </c>
      <c r="K104" s="377">
        <f t="shared" si="49"/>
        <v>27461.42</v>
      </c>
      <c r="L104" s="377">
        <f t="shared" si="49"/>
        <v>0</v>
      </c>
      <c r="M104" s="377">
        <f t="shared" si="49"/>
        <v>700.27</v>
      </c>
      <c r="N104" s="324">
        <f>E104/D104*100</f>
        <v>135.43174757466593</v>
      </c>
      <c r="O104" s="17" t="s">
        <v>353</v>
      </c>
      <c r="P104" s="242">
        <v>20</v>
      </c>
      <c r="Q104" s="19">
        <v>30</v>
      </c>
      <c r="R104" s="167">
        <f t="shared" ref="R104" si="50">Q104/P104*100</f>
        <v>150</v>
      </c>
    </row>
    <row r="105" spans="1:18" ht="45">
      <c r="A105" s="374" t="s">
        <v>287</v>
      </c>
      <c r="B105" s="371" t="s">
        <v>379</v>
      </c>
      <c r="C105" s="371"/>
      <c r="D105" s="53">
        <f t="shared" si="29"/>
        <v>45.2</v>
      </c>
      <c r="E105" s="53">
        <f t="shared" si="29"/>
        <v>0</v>
      </c>
      <c r="F105" s="379">
        <v>0</v>
      </c>
      <c r="G105" s="379">
        <v>0</v>
      </c>
      <c r="H105" s="379">
        <v>45.2</v>
      </c>
      <c r="I105" s="379">
        <v>0</v>
      </c>
      <c r="J105" s="379">
        <v>0</v>
      </c>
      <c r="K105" s="379">
        <v>0</v>
      </c>
      <c r="L105" s="379">
        <v>0</v>
      </c>
      <c r="M105" s="379">
        <v>0</v>
      </c>
      <c r="N105" s="45">
        <f t="shared" ref="N105:N114" si="51">E105/D105*100</f>
        <v>0</v>
      </c>
      <c r="O105" s="272"/>
      <c r="P105" s="237"/>
      <c r="Q105" s="237"/>
      <c r="R105" s="382"/>
    </row>
    <row r="106" spans="1:18" ht="191.25">
      <c r="A106" s="374" t="s">
        <v>288</v>
      </c>
      <c r="B106" s="255" t="s">
        <v>290</v>
      </c>
      <c r="C106" s="255"/>
      <c r="D106" s="53">
        <f t="shared" ref="D106:D107" si="52">F106+H106+J106+L106</f>
        <v>4403.6000000000004</v>
      </c>
      <c r="E106" s="53">
        <f t="shared" ref="E106:E107" si="53">G106+I106+K106+M106</f>
        <v>4519.99</v>
      </c>
      <c r="F106" s="53">
        <v>0</v>
      </c>
      <c r="G106" s="53">
        <v>0</v>
      </c>
      <c r="H106" s="53">
        <v>0</v>
      </c>
      <c r="I106" s="53">
        <v>0</v>
      </c>
      <c r="J106" s="53">
        <v>4403.6000000000004</v>
      </c>
      <c r="K106" s="53">
        <v>4519.99</v>
      </c>
      <c r="L106" s="53">
        <v>0</v>
      </c>
      <c r="M106" s="53">
        <v>0</v>
      </c>
      <c r="N106" s="45">
        <f t="shared" si="51"/>
        <v>102.64306476519209</v>
      </c>
      <c r="O106" s="272"/>
      <c r="P106" s="237"/>
      <c r="Q106" s="237"/>
      <c r="R106" s="273"/>
    </row>
    <row r="107" spans="1:18" ht="129" customHeight="1">
      <c r="A107" s="374" t="s">
        <v>289</v>
      </c>
      <c r="B107" s="255" t="s">
        <v>280</v>
      </c>
      <c r="C107" s="255"/>
      <c r="D107" s="53">
        <f t="shared" si="52"/>
        <v>487</v>
      </c>
      <c r="E107" s="53">
        <f t="shared" si="53"/>
        <v>1363.02</v>
      </c>
      <c r="F107" s="53">
        <v>0</v>
      </c>
      <c r="G107" s="53">
        <v>0</v>
      </c>
      <c r="H107" s="53">
        <v>0</v>
      </c>
      <c r="I107" s="53">
        <v>0</v>
      </c>
      <c r="J107" s="53">
        <v>487</v>
      </c>
      <c r="K107" s="53">
        <v>1363.02</v>
      </c>
      <c r="L107" s="53">
        <v>0</v>
      </c>
      <c r="M107" s="53">
        <f t="shared" ref="M107" si="54">O107+Q107+S107+U107</f>
        <v>0</v>
      </c>
      <c r="N107" s="53">
        <f t="shared" si="51"/>
        <v>279.88090349075975</v>
      </c>
      <c r="O107" s="272"/>
      <c r="P107" s="237"/>
      <c r="Q107" s="237"/>
      <c r="R107" s="273"/>
    </row>
    <row r="108" spans="1:18" ht="101.25">
      <c r="A108" s="374" t="s">
        <v>386</v>
      </c>
      <c r="B108" s="255" t="s">
        <v>282</v>
      </c>
      <c r="C108" s="255"/>
      <c r="D108" s="53">
        <f t="shared" ref="D108:D109" si="55">F108+H108+J108+L108</f>
        <v>20.3</v>
      </c>
      <c r="E108" s="53">
        <f t="shared" ref="E108:E109" si="56">G108+I108+K108+M108</f>
        <v>18.079999999999998</v>
      </c>
      <c r="F108" s="53">
        <v>0</v>
      </c>
      <c r="G108" s="53">
        <v>0</v>
      </c>
      <c r="H108" s="53">
        <v>0</v>
      </c>
      <c r="I108" s="53">
        <v>0</v>
      </c>
      <c r="J108" s="53">
        <v>20.3</v>
      </c>
      <c r="K108" s="53">
        <v>18.079999999999998</v>
      </c>
      <c r="L108" s="53">
        <v>0</v>
      </c>
      <c r="M108" s="53">
        <f t="shared" ref="M108" si="57">O108+Q108+S108+U108</f>
        <v>0</v>
      </c>
      <c r="N108" s="53">
        <f t="shared" si="51"/>
        <v>89.064039408866975</v>
      </c>
      <c r="O108" s="272"/>
      <c r="P108" s="237"/>
      <c r="Q108" s="237"/>
      <c r="R108" s="273"/>
    </row>
    <row r="109" spans="1:18" ht="213.75">
      <c r="A109" s="374" t="s">
        <v>387</v>
      </c>
      <c r="B109" s="371" t="s">
        <v>390</v>
      </c>
      <c r="C109" s="371"/>
      <c r="D109" s="53">
        <f t="shared" si="55"/>
        <v>12725</v>
      </c>
      <c r="E109" s="53">
        <f t="shared" si="56"/>
        <v>12818.9</v>
      </c>
      <c r="F109" s="53">
        <v>0</v>
      </c>
      <c r="G109" s="53">
        <v>0</v>
      </c>
      <c r="H109" s="53">
        <v>0</v>
      </c>
      <c r="I109" s="53">
        <v>0</v>
      </c>
      <c r="J109" s="53">
        <v>12725</v>
      </c>
      <c r="K109" s="53">
        <v>12818.9</v>
      </c>
      <c r="L109" s="53">
        <v>0</v>
      </c>
      <c r="M109" s="53">
        <v>0</v>
      </c>
      <c r="N109" s="53">
        <f t="shared" si="51"/>
        <v>100.73791748526521</v>
      </c>
      <c r="O109" s="272"/>
      <c r="P109" s="237"/>
      <c r="Q109" s="237"/>
      <c r="R109" s="273"/>
    </row>
    <row r="110" spans="1:18" ht="146.25">
      <c r="A110" s="374" t="s">
        <v>388</v>
      </c>
      <c r="B110" s="371" t="s">
        <v>391</v>
      </c>
      <c r="C110" s="371"/>
      <c r="D110" s="53">
        <f t="shared" ref="D110:D111" si="58">F110+H110+J110+L110</f>
        <v>2236.7999999999997</v>
      </c>
      <c r="E110" s="53">
        <f t="shared" ref="E110:E111" si="59">G110+I110+K110+M110</f>
        <v>7717.1</v>
      </c>
      <c r="F110" s="53">
        <v>0</v>
      </c>
      <c r="G110" s="53">
        <v>0</v>
      </c>
      <c r="H110" s="53">
        <v>24.2</v>
      </c>
      <c r="I110" s="53">
        <v>261.10000000000002</v>
      </c>
      <c r="J110" s="53">
        <v>2212.6</v>
      </c>
      <c r="K110" s="53">
        <v>6755.73</v>
      </c>
      <c r="L110" s="53">
        <v>0</v>
      </c>
      <c r="M110" s="53">
        <v>700.27</v>
      </c>
      <c r="N110" s="53">
        <f t="shared" si="51"/>
        <v>345.00625894134481</v>
      </c>
      <c r="O110" s="272"/>
      <c r="P110" s="237"/>
      <c r="Q110" s="237"/>
      <c r="R110" s="273"/>
    </row>
    <row r="111" spans="1:18" ht="123.75">
      <c r="A111" s="374" t="s">
        <v>389</v>
      </c>
      <c r="B111" s="371" t="s">
        <v>392</v>
      </c>
      <c r="C111" s="371"/>
      <c r="D111" s="53">
        <f t="shared" si="58"/>
        <v>1068.9000000000001</v>
      </c>
      <c r="E111" s="53">
        <f t="shared" si="59"/>
        <v>1985.7</v>
      </c>
      <c r="F111" s="53">
        <v>0</v>
      </c>
      <c r="G111" s="53">
        <v>0</v>
      </c>
      <c r="H111" s="53">
        <v>0</v>
      </c>
      <c r="I111" s="53">
        <v>0</v>
      </c>
      <c r="J111" s="53">
        <v>1068.9000000000001</v>
      </c>
      <c r="K111" s="53">
        <v>1985.7</v>
      </c>
      <c r="L111" s="53">
        <v>0</v>
      </c>
      <c r="M111" s="53">
        <v>0</v>
      </c>
      <c r="N111" s="53">
        <f t="shared" si="51"/>
        <v>185.77041818692112</v>
      </c>
      <c r="O111" s="272"/>
      <c r="P111" s="237"/>
      <c r="Q111" s="237"/>
      <c r="R111" s="273"/>
    </row>
    <row r="112" spans="1:18" ht="94.5">
      <c r="A112" s="123" t="s">
        <v>147</v>
      </c>
      <c r="B112" s="256" t="s">
        <v>196</v>
      </c>
      <c r="C112" s="102"/>
      <c r="D112" s="22">
        <f t="shared" si="29"/>
        <v>143423.25999999998</v>
      </c>
      <c r="E112" s="22">
        <f t="shared" si="29"/>
        <v>112989.19</v>
      </c>
      <c r="F112" s="22">
        <f>F113+F114+F115+F116+F117+F118</f>
        <v>50057.86</v>
      </c>
      <c r="G112" s="22">
        <f t="shared" ref="G112:M112" si="60">G113+G114+G115+G116+G117+G118</f>
        <v>50057.85</v>
      </c>
      <c r="H112" s="22">
        <f t="shared" si="60"/>
        <v>92521.489999999991</v>
      </c>
      <c r="I112" s="22">
        <f t="shared" si="60"/>
        <v>62062.38</v>
      </c>
      <c r="J112" s="22">
        <f t="shared" si="60"/>
        <v>843.91</v>
      </c>
      <c r="K112" s="22">
        <f t="shared" si="60"/>
        <v>868.95999999999992</v>
      </c>
      <c r="L112" s="22">
        <f t="shared" si="60"/>
        <v>0</v>
      </c>
      <c r="M112" s="22">
        <f t="shared" si="60"/>
        <v>0</v>
      </c>
      <c r="N112" s="48">
        <f t="shared" si="51"/>
        <v>78.780241085023462</v>
      </c>
      <c r="O112" s="79"/>
      <c r="P112" s="79"/>
      <c r="Q112" s="79"/>
      <c r="R112" s="79"/>
    </row>
    <row r="113" spans="1:18" ht="33.75">
      <c r="A113" s="123" t="s">
        <v>291</v>
      </c>
      <c r="B113" s="119" t="s">
        <v>398</v>
      </c>
      <c r="C113" s="372"/>
      <c r="D113" s="53">
        <f t="shared" ref="D113" si="61">F113+H113+J113+L113</f>
        <v>738.2</v>
      </c>
      <c r="E113" s="53">
        <f t="shared" ref="E113" si="62">G113+I113+K113+M113</f>
        <v>801.53</v>
      </c>
      <c r="F113" s="53">
        <v>0</v>
      </c>
      <c r="G113" s="53">
        <v>0</v>
      </c>
      <c r="H113" s="53">
        <v>0</v>
      </c>
      <c r="I113" s="53">
        <v>0</v>
      </c>
      <c r="J113" s="53">
        <v>738.2</v>
      </c>
      <c r="K113" s="53">
        <v>801.53</v>
      </c>
      <c r="L113" s="53">
        <v>0</v>
      </c>
      <c r="M113" s="53">
        <f t="shared" ref="M113" si="63">O113+Q113+S113+U113</f>
        <v>0</v>
      </c>
      <c r="N113" s="53">
        <f t="shared" ref="N113" si="64">E113/D113*100</f>
        <v>108.57897588729341</v>
      </c>
      <c r="O113" s="79"/>
      <c r="P113" s="79"/>
      <c r="Q113" s="79"/>
      <c r="R113" s="79"/>
    </row>
    <row r="114" spans="1:18" ht="105" customHeight="1">
      <c r="A114" s="123" t="s">
        <v>393</v>
      </c>
      <c r="B114" s="119" t="s">
        <v>292</v>
      </c>
      <c r="C114" s="257"/>
      <c r="D114" s="53">
        <f t="shared" si="29"/>
        <v>0</v>
      </c>
      <c r="E114" s="53">
        <f t="shared" si="29"/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f t="shared" ref="M114" si="65">O114+Q114+S114+U114</f>
        <v>0</v>
      </c>
      <c r="N114" s="53" t="e">
        <f t="shared" si="51"/>
        <v>#DIV/0!</v>
      </c>
      <c r="O114" s="79"/>
      <c r="P114" s="79"/>
      <c r="Q114" s="79"/>
      <c r="R114" s="79"/>
    </row>
    <row r="115" spans="1:18" ht="105" customHeight="1">
      <c r="A115" s="123" t="s">
        <v>394</v>
      </c>
      <c r="B115" s="119" t="s">
        <v>399</v>
      </c>
      <c r="C115" s="372"/>
      <c r="D115" s="53">
        <f t="shared" ref="D115" si="66">F115+H115+J115+L115</f>
        <v>10301.549999999999</v>
      </c>
      <c r="E115" s="53">
        <f t="shared" ref="E115" si="67">G115+I115+K115+M115</f>
        <v>10301.549999999999</v>
      </c>
      <c r="F115" s="53">
        <v>10092.65</v>
      </c>
      <c r="G115" s="53">
        <v>10092.65</v>
      </c>
      <c r="H115" s="53">
        <v>205.97</v>
      </c>
      <c r="I115" s="53">
        <v>205.97</v>
      </c>
      <c r="J115" s="53">
        <v>2.93</v>
      </c>
      <c r="K115" s="53">
        <v>2.93</v>
      </c>
      <c r="L115" s="53">
        <v>0</v>
      </c>
      <c r="M115" s="53">
        <v>0</v>
      </c>
      <c r="N115" s="53">
        <f t="shared" ref="N115" si="68">E115/D115*100</f>
        <v>100</v>
      </c>
      <c r="O115" s="79"/>
      <c r="P115" s="79"/>
      <c r="Q115" s="79"/>
      <c r="R115" s="79"/>
    </row>
    <row r="116" spans="1:18" ht="105" customHeight="1">
      <c r="A116" s="123" t="s">
        <v>395</v>
      </c>
      <c r="B116" s="119" t="s">
        <v>400</v>
      </c>
      <c r="C116" s="372"/>
      <c r="D116" s="53">
        <f t="shared" ref="D116:D118" si="69">F116+H116+J116+L116</f>
        <v>9500.5099999999984</v>
      </c>
      <c r="E116" s="53">
        <f>G116+I116+K116+M116</f>
        <v>9500.4599999999991</v>
      </c>
      <c r="F116" s="53">
        <v>9307.81</v>
      </c>
      <c r="G116" s="53">
        <v>9307.7999999999993</v>
      </c>
      <c r="H116" s="53">
        <v>189.96</v>
      </c>
      <c r="I116" s="53">
        <v>189.96</v>
      </c>
      <c r="J116" s="53">
        <v>2.74</v>
      </c>
      <c r="K116" s="53">
        <v>2.7</v>
      </c>
      <c r="L116" s="53">
        <v>0</v>
      </c>
      <c r="M116" s="53">
        <f t="shared" ref="M116" si="70">O116+Q116+S116+U116</f>
        <v>0</v>
      </c>
      <c r="N116" s="53">
        <f t="shared" ref="N116:N118" si="71">E116/D116*100</f>
        <v>99.999473712463853</v>
      </c>
      <c r="O116" s="79"/>
      <c r="P116" s="79"/>
      <c r="Q116" s="79"/>
      <c r="R116" s="79"/>
    </row>
    <row r="117" spans="1:18" ht="105" customHeight="1">
      <c r="A117" s="123" t="s">
        <v>396</v>
      </c>
      <c r="B117" s="119" t="s">
        <v>401</v>
      </c>
      <c r="C117" s="372"/>
      <c r="D117" s="53">
        <f t="shared" si="69"/>
        <v>122882.99999999999</v>
      </c>
      <c r="E117" s="53">
        <f t="shared" ref="E117:E118" si="72">G117+I117+K117+M117</f>
        <v>92385.650000000009</v>
      </c>
      <c r="F117" s="53">
        <v>30657.4</v>
      </c>
      <c r="G117" s="53">
        <v>30657.4</v>
      </c>
      <c r="H117" s="53">
        <v>92125.56</v>
      </c>
      <c r="I117" s="53">
        <v>61666.45</v>
      </c>
      <c r="J117" s="53">
        <v>100.04</v>
      </c>
      <c r="K117" s="53">
        <v>61.8</v>
      </c>
      <c r="L117" s="53">
        <v>0</v>
      </c>
      <c r="M117" s="53">
        <f t="shared" ref="M117:M118" si="73">O117+Q117+S117+U117</f>
        <v>0</v>
      </c>
      <c r="N117" s="53">
        <f t="shared" si="71"/>
        <v>75.181798946965827</v>
      </c>
      <c r="O117" s="3"/>
      <c r="P117" s="3"/>
      <c r="Q117" s="3"/>
      <c r="R117" s="274"/>
    </row>
    <row r="118" spans="1:18" ht="105" customHeight="1">
      <c r="A118" s="123" t="s">
        <v>397</v>
      </c>
      <c r="B118" s="119" t="s">
        <v>402</v>
      </c>
      <c r="C118" s="372"/>
      <c r="D118" s="53">
        <f t="shared" si="69"/>
        <v>0</v>
      </c>
      <c r="E118" s="53">
        <f t="shared" si="72"/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f t="shared" si="73"/>
        <v>0</v>
      </c>
      <c r="N118" s="53" t="e">
        <f t="shared" si="71"/>
        <v>#DIV/0!</v>
      </c>
      <c r="O118" s="3"/>
      <c r="P118" s="3"/>
      <c r="Q118" s="3"/>
      <c r="R118" s="274"/>
    </row>
    <row r="119" spans="1:18" ht="78.75">
      <c r="A119" s="462" t="s">
        <v>104</v>
      </c>
      <c r="B119" s="464" t="s">
        <v>222</v>
      </c>
      <c r="C119" s="493"/>
      <c r="D119" s="386">
        <f t="shared" si="29"/>
        <v>85901.87</v>
      </c>
      <c r="E119" s="386">
        <f t="shared" si="29"/>
        <v>66251.89</v>
      </c>
      <c r="F119" s="386">
        <f>F122+F128+F131+F132+F133+F137+F144+F148</f>
        <v>199.2</v>
      </c>
      <c r="G119" s="386">
        <f t="shared" ref="G119:M119" si="74">G122+G128+G131+G132+G133+G137+G144+G148</f>
        <v>151.09</v>
      </c>
      <c r="H119" s="386">
        <f t="shared" si="74"/>
        <v>14148.300000000001</v>
      </c>
      <c r="I119" s="386">
        <f t="shared" si="74"/>
        <v>12825.69</v>
      </c>
      <c r="J119" s="386">
        <f t="shared" si="74"/>
        <v>69054.37</v>
      </c>
      <c r="K119" s="386">
        <f t="shared" si="74"/>
        <v>50904.719999999994</v>
      </c>
      <c r="L119" s="386">
        <f t="shared" si="74"/>
        <v>2500</v>
      </c>
      <c r="M119" s="386">
        <f t="shared" si="74"/>
        <v>2370.3900000000003</v>
      </c>
      <c r="N119" s="481">
        <f>E119/D119*100</f>
        <v>77.125084704209584</v>
      </c>
      <c r="O119" s="17" t="s">
        <v>105</v>
      </c>
      <c r="P119" s="19">
        <v>50</v>
      </c>
      <c r="Q119" s="19">
        <v>99</v>
      </c>
      <c r="R119" s="27">
        <f t="shared" ref="R119" si="75">Q119/P119*100</f>
        <v>198</v>
      </c>
    </row>
    <row r="120" spans="1:18" ht="213.75">
      <c r="A120" s="463"/>
      <c r="B120" s="465"/>
      <c r="C120" s="494"/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  <c r="N120" s="482"/>
      <c r="O120" s="17" t="s">
        <v>225</v>
      </c>
      <c r="P120" s="19">
        <v>35.57</v>
      </c>
      <c r="Q120" s="19">
        <v>35.6</v>
      </c>
      <c r="R120" s="167">
        <f t="shared" ref="R120" si="76">Q120/P120*100</f>
        <v>100.08434073657577</v>
      </c>
    </row>
    <row r="121" spans="1:18">
      <c r="A121" s="483" t="s">
        <v>27</v>
      </c>
      <c r="B121" s="484"/>
      <c r="C121" s="485"/>
      <c r="D121" s="89"/>
      <c r="E121" s="78"/>
      <c r="F121" s="78"/>
      <c r="G121" s="78"/>
      <c r="H121" s="78"/>
      <c r="I121" s="78"/>
      <c r="J121" s="78"/>
      <c r="K121" s="78"/>
      <c r="L121" s="78"/>
      <c r="M121" s="78"/>
      <c r="N121" s="93"/>
      <c r="O121" s="93"/>
      <c r="P121" s="94"/>
      <c r="Q121" s="94"/>
      <c r="R121" s="94"/>
    </row>
    <row r="122" spans="1:18" ht="78.75">
      <c r="A122" s="10" t="s">
        <v>106</v>
      </c>
      <c r="B122" s="119" t="s">
        <v>197</v>
      </c>
      <c r="C122" s="21"/>
      <c r="D122" s="54">
        <f t="shared" ref="D122:E144" si="77">F122+H122+J122+L122</f>
        <v>8864.9000000000015</v>
      </c>
      <c r="E122" s="54">
        <f t="shared" si="77"/>
        <v>8735.9700000000012</v>
      </c>
      <c r="F122" s="54">
        <f>F123+F124+F125+F126+F127</f>
        <v>199.2</v>
      </c>
      <c r="G122" s="54">
        <f t="shared" ref="G122:M122" si="78">G123+G124+G125+G126+G127</f>
        <v>151.09</v>
      </c>
      <c r="H122" s="54">
        <f t="shared" si="78"/>
        <v>8665.7000000000007</v>
      </c>
      <c r="I122" s="54">
        <f t="shared" si="78"/>
        <v>8584.880000000001</v>
      </c>
      <c r="J122" s="54">
        <f t="shared" si="78"/>
        <v>0</v>
      </c>
      <c r="K122" s="54">
        <f t="shared" si="78"/>
        <v>0</v>
      </c>
      <c r="L122" s="54">
        <f t="shared" si="78"/>
        <v>0</v>
      </c>
      <c r="M122" s="54">
        <f t="shared" si="78"/>
        <v>0</v>
      </c>
      <c r="N122" s="48">
        <f t="shared" ref="N122:N145" si="79">E122/D122*100</f>
        <v>98.54561247165789</v>
      </c>
      <c r="O122" s="17" t="s">
        <v>105</v>
      </c>
      <c r="P122" s="19">
        <v>50</v>
      </c>
      <c r="Q122" s="19">
        <v>99</v>
      </c>
      <c r="R122" s="27">
        <f t="shared" ref="R122" si="80">Q122/P122*100</f>
        <v>198</v>
      </c>
    </row>
    <row r="123" spans="1:18" ht="78.75">
      <c r="A123" s="260" t="s">
        <v>293</v>
      </c>
      <c r="B123" s="119" t="s">
        <v>297</v>
      </c>
      <c r="C123" s="254"/>
      <c r="D123" s="53">
        <f t="shared" si="77"/>
        <v>199.2</v>
      </c>
      <c r="E123" s="53">
        <f t="shared" si="77"/>
        <v>151.09</v>
      </c>
      <c r="F123" s="53">
        <v>199.2</v>
      </c>
      <c r="G123" s="53">
        <v>151.09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f t="shared" ref="M123" si="81">O123+Q123+S123+U123</f>
        <v>0</v>
      </c>
      <c r="N123" s="53">
        <f t="shared" si="79"/>
        <v>75.848393574297191</v>
      </c>
      <c r="O123" s="272"/>
      <c r="P123" s="237"/>
      <c r="Q123" s="237"/>
      <c r="R123" s="27"/>
    </row>
    <row r="124" spans="1:18" ht="123.75">
      <c r="A124" s="260" t="s">
        <v>294</v>
      </c>
      <c r="B124" s="119" t="s">
        <v>403</v>
      </c>
      <c r="C124" s="254"/>
      <c r="D124" s="53">
        <f t="shared" ref="D124:D126" si="82">F124+H124+J124+L124</f>
        <v>0</v>
      </c>
      <c r="E124" s="53">
        <f t="shared" ref="E124:E126" si="83">G124+I124+K124+M124</f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f t="shared" ref="M124:M126" si="84">O124+Q124+S124+U124</f>
        <v>0</v>
      </c>
      <c r="N124" s="53" t="e">
        <f t="shared" ref="N124:N127" si="85">E124/D124*100</f>
        <v>#DIV/0!</v>
      </c>
      <c r="O124" s="272"/>
      <c r="P124" s="237"/>
      <c r="Q124" s="237"/>
      <c r="R124" s="27"/>
    </row>
    <row r="125" spans="1:18" ht="78.75">
      <c r="A125" s="260" t="s">
        <v>295</v>
      </c>
      <c r="B125" s="119" t="s">
        <v>298</v>
      </c>
      <c r="C125" s="254"/>
      <c r="D125" s="53">
        <f t="shared" si="82"/>
        <v>1224.2</v>
      </c>
      <c r="E125" s="53">
        <f t="shared" si="83"/>
        <v>1145.67</v>
      </c>
      <c r="F125" s="53">
        <v>0</v>
      </c>
      <c r="G125" s="53">
        <v>0</v>
      </c>
      <c r="H125" s="53">
        <v>1224.2</v>
      </c>
      <c r="I125" s="53">
        <v>1145.67</v>
      </c>
      <c r="J125" s="53">
        <v>0</v>
      </c>
      <c r="K125" s="53">
        <v>0</v>
      </c>
      <c r="L125" s="53">
        <v>0</v>
      </c>
      <c r="M125" s="53">
        <f t="shared" si="84"/>
        <v>0</v>
      </c>
      <c r="N125" s="53">
        <f t="shared" si="85"/>
        <v>93.585198496977611</v>
      </c>
      <c r="O125" s="272"/>
      <c r="P125" s="237"/>
      <c r="Q125" s="237"/>
      <c r="R125" s="27"/>
    </row>
    <row r="126" spans="1:18" ht="78.75">
      <c r="A126" s="260" t="s">
        <v>296</v>
      </c>
      <c r="B126" s="119" t="s">
        <v>299</v>
      </c>
      <c r="C126" s="254"/>
      <c r="D126" s="53">
        <f t="shared" si="82"/>
        <v>1008.7</v>
      </c>
      <c r="E126" s="53">
        <f t="shared" si="83"/>
        <v>1176.0899999999999</v>
      </c>
      <c r="F126" s="53">
        <v>0</v>
      </c>
      <c r="G126" s="53">
        <v>0</v>
      </c>
      <c r="H126" s="53">
        <v>1008.7</v>
      </c>
      <c r="I126" s="53">
        <v>1176.0899999999999</v>
      </c>
      <c r="J126" s="53">
        <v>0</v>
      </c>
      <c r="K126" s="53">
        <v>0</v>
      </c>
      <c r="L126" s="53">
        <v>0</v>
      </c>
      <c r="M126" s="53">
        <f t="shared" si="84"/>
        <v>0</v>
      </c>
      <c r="N126" s="53">
        <f t="shared" si="85"/>
        <v>116.59462674729848</v>
      </c>
      <c r="O126" s="272"/>
      <c r="P126" s="237"/>
      <c r="Q126" s="237"/>
      <c r="R126" s="27"/>
    </row>
    <row r="127" spans="1:18" ht="67.5">
      <c r="A127" s="374" t="s">
        <v>404</v>
      </c>
      <c r="B127" s="119" t="s">
        <v>300</v>
      </c>
      <c r="C127" s="371"/>
      <c r="D127" s="53">
        <f t="shared" ref="D127" si="86">F127+H127+J127+L127</f>
        <v>6432.8</v>
      </c>
      <c r="E127" s="53">
        <f t="shared" ref="E127" si="87">G127+I127+K127+M127</f>
        <v>6263.12</v>
      </c>
      <c r="F127" s="53">
        <v>0</v>
      </c>
      <c r="G127" s="53">
        <v>0</v>
      </c>
      <c r="H127" s="53">
        <v>6432.8</v>
      </c>
      <c r="I127" s="53">
        <v>6263.12</v>
      </c>
      <c r="J127" s="53">
        <v>0</v>
      </c>
      <c r="K127" s="53">
        <v>0</v>
      </c>
      <c r="L127" s="53">
        <v>0</v>
      </c>
      <c r="M127" s="53">
        <v>0</v>
      </c>
      <c r="N127" s="53">
        <f t="shared" si="85"/>
        <v>97.362268374580268</v>
      </c>
      <c r="O127" s="272"/>
      <c r="P127" s="237"/>
      <c r="Q127" s="237"/>
      <c r="R127" s="27"/>
    </row>
    <row r="128" spans="1:18" ht="213.75">
      <c r="A128" s="10" t="s">
        <v>107</v>
      </c>
      <c r="B128" s="256" t="s">
        <v>301</v>
      </c>
      <c r="C128" s="21"/>
      <c r="D128" s="54">
        <f t="shared" si="77"/>
        <v>1687</v>
      </c>
      <c r="E128" s="54">
        <f t="shared" si="77"/>
        <v>1687</v>
      </c>
      <c r="F128" s="53">
        <f>F129+F130</f>
        <v>0</v>
      </c>
      <c r="G128" s="53">
        <f t="shared" ref="G128:M128" si="88">G129+G130</f>
        <v>0</v>
      </c>
      <c r="H128" s="53">
        <f t="shared" si="88"/>
        <v>1687</v>
      </c>
      <c r="I128" s="53">
        <f t="shared" si="88"/>
        <v>1687</v>
      </c>
      <c r="J128" s="53">
        <f t="shared" si="88"/>
        <v>0</v>
      </c>
      <c r="K128" s="53">
        <f t="shared" si="88"/>
        <v>0</v>
      </c>
      <c r="L128" s="53">
        <f t="shared" si="88"/>
        <v>0</v>
      </c>
      <c r="M128" s="53">
        <f t="shared" si="88"/>
        <v>0</v>
      </c>
      <c r="N128" s="53">
        <f t="shared" si="79"/>
        <v>100</v>
      </c>
      <c r="O128" s="17" t="s">
        <v>225</v>
      </c>
      <c r="P128" s="19">
        <v>35.57</v>
      </c>
      <c r="Q128" s="19">
        <v>35.6</v>
      </c>
      <c r="R128" s="167">
        <f t="shared" ref="R128" si="89">Q128/P128*100</f>
        <v>100.08434073657577</v>
      </c>
    </row>
    <row r="129" spans="1:18" ht="180">
      <c r="A129" s="260" t="s">
        <v>302</v>
      </c>
      <c r="B129" s="119" t="s">
        <v>303</v>
      </c>
      <c r="C129" s="254"/>
      <c r="D129" s="53">
        <f t="shared" si="77"/>
        <v>1611.9</v>
      </c>
      <c r="E129" s="53">
        <f t="shared" si="77"/>
        <v>1618.65</v>
      </c>
      <c r="F129" s="53">
        <v>0</v>
      </c>
      <c r="G129" s="53">
        <v>0</v>
      </c>
      <c r="H129" s="53">
        <v>1611.9</v>
      </c>
      <c r="I129" s="53">
        <v>1618.65</v>
      </c>
      <c r="J129" s="53">
        <v>0</v>
      </c>
      <c r="K129" s="53">
        <v>0</v>
      </c>
      <c r="L129" s="53">
        <v>0</v>
      </c>
      <c r="M129" s="53">
        <f t="shared" ref="M129" si="90">O129+Q129+S129+U129</f>
        <v>0</v>
      </c>
      <c r="N129" s="53">
        <f t="shared" si="79"/>
        <v>100.41876046901173</v>
      </c>
      <c r="O129" s="91"/>
      <c r="P129" s="93"/>
      <c r="Q129" s="93"/>
      <c r="R129" s="276"/>
    </row>
    <row r="130" spans="1:18" ht="123.75">
      <c r="A130" s="260" t="s">
        <v>304</v>
      </c>
      <c r="B130" s="119" t="s">
        <v>305</v>
      </c>
      <c r="C130" s="254"/>
      <c r="D130" s="53">
        <f t="shared" ref="D130" si="91">F130+H130+J130+L130</f>
        <v>75.099999999999994</v>
      </c>
      <c r="E130" s="53">
        <f t="shared" ref="E130" si="92">G130+I130+K130+M130</f>
        <v>68.349999999999994</v>
      </c>
      <c r="F130" s="53">
        <v>0</v>
      </c>
      <c r="G130" s="53">
        <v>0</v>
      </c>
      <c r="H130" s="53">
        <v>75.099999999999994</v>
      </c>
      <c r="I130" s="53">
        <v>68.349999999999994</v>
      </c>
      <c r="J130" s="53">
        <v>0</v>
      </c>
      <c r="K130" s="53">
        <v>0</v>
      </c>
      <c r="L130" s="53">
        <v>0</v>
      </c>
      <c r="M130" s="53">
        <f t="shared" ref="M130" si="93">O130+Q130+S130+U130</f>
        <v>0</v>
      </c>
      <c r="N130" s="53">
        <f t="shared" ref="N130" si="94">E130/D130*100</f>
        <v>91.011984021304926</v>
      </c>
      <c r="O130" s="275"/>
      <c r="P130" s="93"/>
      <c r="Q130" s="93"/>
      <c r="R130" s="276"/>
    </row>
    <row r="131" spans="1:18" ht="78.75">
      <c r="A131" s="10" t="s">
        <v>108</v>
      </c>
      <c r="B131" s="119" t="s">
        <v>109</v>
      </c>
      <c r="C131" s="21"/>
      <c r="D131" s="54">
        <f t="shared" si="77"/>
        <v>3081.6</v>
      </c>
      <c r="E131" s="383">
        <f t="shared" si="77"/>
        <v>2018.3700000000001</v>
      </c>
      <c r="F131" s="54">
        <v>0</v>
      </c>
      <c r="G131" s="54">
        <v>0</v>
      </c>
      <c r="H131" s="54">
        <v>2600.5</v>
      </c>
      <c r="I131" s="54">
        <v>1595.91</v>
      </c>
      <c r="J131" s="54">
        <v>481.1</v>
      </c>
      <c r="K131" s="54">
        <v>422.46</v>
      </c>
      <c r="L131" s="54">
        <v>0</v>
      </c>
      <c r="M131" s="54">
        <v>0</v>
      </c>
      <c r="N131" s="48">
        <f t="shared" si="79"/>
        <v>65.497468847352039</v>
      </c>
      <c r="O131" s="245" t="s">
        <v>105</v>
      </c>
      <c r="P131" s="19">
        <v>50</v>
      </c>
      <c r="Q131" s="19">
        <v>99</v>
      </c>
      <c r="R131" s="27">
        <f t="shared" ref="R131:R133" si="95">Q131/P131*100</f>
        <v>198</v>
      </c>
    </row>
    <row r="132" spans="1:18" ht="112.5">
      <c r="A132" s="10" t="s">
        <v>110</v>
      </c>
      <c r="B132" s="21" t="s">
        <v>111</v>
      </c>
      <c r="C132" s="21"/>
      <c r="D132" s="22">
        <f t="shared" si="77"/>
        <v>55</v>
      </c>
      <c r="E132" s="22">
        <f t="shared" si="77"/>
        <v>85.26</v>
      </c>
      <c r="F132" s="22">
        <v>0</v>
      </c>
      <c r="G132" s="22">
        <v>0</v>
      </c>
      <c r="H132" s="22">
        <v>0</v>
      </c>
      <c r="I132" s="22">
        <v>0</v>
      </c>
      <c r="J132" s="22">
        <v>55</v>
      </c>
      <c r="K132" s="22">
        <v>85.26</v>
      </c>
      <c r="L132" s="22">
        <v>0</v>
      </c>
      <c r="M132" s="22">
        <v>0</v>
      </c>
      <c r="N132" s="48">
        <f t="shared" si="79"/>
        <v>155.01818181818183</v>
      </c>
      <c r="O132" s="124"/>
      <c r="P132" s="18"/>
      <c r="Q132" s="18"/>
      <c r="R132" s="27"/>
    </row>
    <row r="133" spans="1:18" ht="214.5" customHeight="1">
      <c r="A133" s="103" t="s">
        <v>112</v>
      </c>
      <c r="B133" s="254" t="s">
        <v>309</v>
      </c>
      <c r="C133" s="21"/>
      <c r="D133" s="54">
        <f t="shared" si="77"/>
        <v>39714.369999999995</v>
      </c>
      <c r="E133" s="54">
        <f t="shared" si="77"/>
        <v>16845.7</v>
      </c>
      <c r="F133" s="213">
        <f>F134+F135+F136</f>
        <v>0</v>
      </c>
      <c r="G133" s="375">
        <f t="shared" ref="G133:M133" si="96">G134+G135+G136</f>
        <v>0</v>
      </c>
      <c r="H133" s="375">
        <f t="shared" si="96"/>
        <v>772.1</v>
      </c>
      <c r="I133" s="375">
        <f t="shared" si="96"/>
        <v>534.9</v>
      </c>
      <c r="J133" s="375">
        <f t="shared" si="96"/>
        <v>38942.269999999997</v>
      </c>
      <c r="K133" s="375">
        <f t="shared" si="96"/>
        <v>16310.8</v>
      </c>
      <c r="L133" s="375">
        <f t="shared" si="96"/>
        <v>0</v>
      </c>
      <c r="M133" s="375">
        <f t="shared" si="96"/>
        <v>0</v>
      </c>
      <c r="N133" s="48">
        <f t="shared" si="79"/>
        <v>42.417140193839167</v>
      </c>
      <c r="O133" s="17" t="s">
        <v>225</v>
      </c>
      <c r="P133" s="18">
        <v>35.57</v>
      </c>
      <c r="Q133" s="18">
        <v>35.6</v>
      </c>
      <c r="R133" s="27">
        <f t="shared" si="95"/>
        <v>100.08434073657577</v>
      </c>
    </row>
    <row r="134" spans="1:18" ht="162.75" customHeight="1">
      <c r="A134" s="260" t="s">
        <v>306</v>
      </c>
      <c r="B134" s="254" t="s">
        <v>310</v>
      </c>
      <c r="C134" s="254"/>
      <c r="D134" s="53">
        <f t="shared" si="77"/>
        <v>8509.1</v>
      </c>
      <c r="E134" s="53">
        <f t="shared" si="77"/>
        <v>8193</v>
      </c>
      <c r="F134" s="53">
        <v>0</v>
      </c>
      <c r="G134" s="53">
        <v>0</v>
      </c>
      <c r="H134" s="53">
        <v>772.1</v>
      </c>
      <c r="I134" s="53">
        <v>534.9</v>
      </c>
      <c r="J134" s="53">
        <v>7737</v>
      </c>
      <c r="K134" s="53">
        <v>7658.1</v>
      </c>
      <c r="L134" s="53">
        <v>0</v>
      </c>
      <c r="M134" s="53">
        <f t="shared" ref="M134" si="97">O134+Q134+S134+U134</f>
        <v>0</v>
      </c>
      <c r="N134" s="53">
        <f t="shared" si="79"/>
        <v>96.285153541502623</v>
      </c>
      <c r="O134" s="17"/>
      <c r="P134" s="264"/>
      <c r="Q134" s="264"/>
      <c r="R134" s="27"/>
    </row>
    <row r="135" spans="1:18" ht="105.75" customHeight="1">
      <c r="A135" s="260" t="s">
        <v>307</v>
      </c>
      <c r="B135" s="254" t="s">
        <v>311</v>
      </c>
      <c r="C135" s="254"/>
      <c r="D135" s="53">
        <f t="shared" ref="D135:D136" si="98">F135+H135+J135+L135</f>
        <v>31116.57</v>
      </c>
      <c r="E135" s="53">
        <f t="shared" ref="E135:E136" si="99">G135+I135+K135+M135</f>
        <v>8622.9</v>
      </c>
      <c r="F135" s="53">
        <v>0</v>
      </c>
      <c r="G135" s="53">
        <v>0</v>
      </c>
      <c r="H135" s="53">
        <v>0</v>
      </c>
      <c r="I135" s="53">
        <v>0</v>
      </c>
      <c r="J135" s="53">
        <v>31116.57</v>
      </c>
      <c r="K135" s="53">
        <v>8622.9</v>
      </c>
      <c r="L135" s="53">
        <v>0</v>
      </c>
      <c r="M135" s="53">
        <f t="shared" ref="M135:M136" si="100">O135+Q135+S135+U135</f>
        <v>0</v>
      </c>
      <c r="N135" s="53">
        <f t="shared" ref="N135:N136" si="101">E135/D135*100</f>
        <v>27.711601889282782</v>
      </c>
      <c r="O135" s="17"/>
      <c r="P135" s="264"/>
      <c r="Q135" s="264"/>
      <c r="R135" s="27"/>
    </row>
    <row r="136" spans="1:18" ht="58.5" customHeight="1">
      <c r="A136" s="260" t="s">
        <v>308</v>
      </c>
      <c r="B136" s="254" t="s">
        <v>312</v>
      </c>
      <c r="C136" s="254"/>
      <c r="D136" s="53">
        <f t="shared" si="98"/>
        <v>88.7</v>
      </c>
      <c r="E136" s="53">
        <f t="shared" si="99"/>
        <v>29.8</v>
      </c>
      <c r="F136" s="53">
        <v>0</v>
      </c>
      <c r="G136" s="53">
        <v>0</v>
      </c>
      <c r="H136" s="53">
        <v>0</v>
      </c>
      <c r="I136" s="53">
        <v>0</v>
      </c>
      <c r="J136" s="53">
        <v>88.7</v>
      </c>
      <c r="K136" s="53">
        <v>29.8</v>
      </c>
      <c r="L136" s="53">
        <v>0</v>
      </c>
      <c r="M136" s="53">
        <f t="shared" si="100"/>
        <v>0</v>
      </c>
      <c r="N136" s="53">
        <f t="shared" si="101"/>
        <v>33.596392333709133</v>
      </c>
      <c r="O136" s="17"/>
      <c r="P136" s="264"/>
      <c r="Q136" s="264"/>
      <c r="R136" s="27"/>
    </row>
    <row r="137" spans="1:18" ht="115.5">
      <c r="A137" s="103" t="s">
        <v>113</v>
      </c>
      <c r="B137" s="261" t="s">
        <v>319</v>
      </c>
      <c r="C137" s="261"/>
      <c r="D137" s="54">
        <f t="shared" si="77"/>
        <v>18728.899999999998</v>
      </c>
      <c r="E137" s="54">
        <f>G137+I137+K137+M137</f>
        <v>21564.799999999996</v>
      </c>
      <c r="F137" s="263">
        <f>F138+F139+F140+F141+F142+F143</f>
        <v>0</v>
      </c>
      <c r="G137" s="263">
        <f t="shared" ref="G137:M137" si="102">G138+G139+G140+G141+G142+G143</f>
        <v>0</v>
      </c>
      <c r="H137" s="263">
        <f t="shared" si="102"/>
        <v>0</v>
      </c>
      <c r="I137" s="263">
        <f t="shared" si="102"/>
        <v>0</v>
      </c>
      <c r="J137" s="263">
        <f t="shared" si="102"/>
        <v>18728.899999999998</v>
      </c>
      <c r="K137" s="263">
        <f t="shared" si="102"/>
        <v>21564.799999999996</v>
      </c>
      <c r="L137" s="263">
        <f t="shared" si="102"/>
        <v>0</v>
      </c>
      <c r="M137" s="263">
        <f t="shared" si="102"/>
        <v>0</v>
      </c>
      <c r="N137" s="48">
        <f t="shared" si="79"/>
        <v>115.14183961684881</v>
      </c>
      <c r="O137" s="64"/>
      <c r="P137" s="64"/>
      <c r="Q137" s="64"/>
      <c r="R137" s="64"/>
    </row>
    <row r="138" spans="1:18" ht="146.25">
      <c r="A138" s="260" t="s">
        <v>313</v>
      </c>
      <c r="B138" s="254" t="s">
        <v>310</v>
      </c>
      <c r="C138" s="254"/>
      <c r="D138" s="53">
        <f t="shared" si="77"/>
        <v>3043</v>
      </c>
      <c r="E138" s="53">
        <f t="shared" ref="E138" si="103">G138+I138+K138+M138</f>
        <v>3364.6</v>
      </c>
      <c r="F138" s="53">
        <v>0</v>
      </c>
      <c r="G138" s="53">
        <v>0</v>
      </c>
      <c r="H138" s="53">
        <v>0</v>
      </c>
      <c r="I138" s="53">
        <v>0</v>
      </c>
      <c r="J138" s="53">
        <v>3043</v>
      </c>
      <c r="K138" s="53">
        <v>3364.6</v>
      </c>
      <c r="L138" s="53">
        <v>0</v>
      </c>
      <c r="M138" s="53">
        <f t="shared" ref="M138" si="104">O138+Q138+S138+U138</f>
        <v>0</v>
      </c>
      <c r="N138" s="53">
        <f t="shared" si="79"/>
        <v>110.56851790995728</v>
      </c>
      <c r="O138" s="64"/>
      <c r="P138" s="64"/>
      <c r="Q138" s="64"/>
      <c r="R138" s="64"/>
    </row>
    <row r="139" spans="1:18" ht="168.75">
      <c r="A139" s="260" t="s">
        <v>314</v>
      </c>
      <c r="B139" s="254" t="s">
        <v>320</v>
      </c>
      <c r="C139" s="254"/>
      <c r="D139" s="53">
        <f t="shared" ref="D139:D143" si="105">F139+H139+J139+L139</f>
        <v>1248.7</v>
      </c>
      <c r="E139" s="53">
        <f t="shared" ref="E139:E143" si="106">G139+I139+K139+M139</f>
        <v>1346.34</v>
      </c>
      <c r="F139" s="53">
        <v>0</v>
      </c>
      <c r="G139" s="53">
        <v>0</v>
      </c>
      <c r="H139" s="53">
        <v>0</v>
      </c>
      <c r="I139" s="53">
        <v>0</v>
      </c>
      <c r="J139" s="53">
        <v>1248.7</v>
      </c>
      <c r="K139" s="53">
        <v>1346.34</v>
      </c>
      <c r="L139" s="53">
        <v>0</v>
      </c>
      <c r="M139" s="53">
        <f t="shared" ref="M139:M143" si="107">O139+Q139+S139+U139</f>
        <v>0</v>
      </c>
      <c r="N139" s="53">
        <f t="shared" ref="N139:N143" si="108">E139/D139*100</f>
        <v>107.81933210538959</v>
      </c>
      <c r="O139" s="64"/>
      <c r="P139" s="64"/>
      <c r="Q139" s="64"/>
      <c r="R139" s="64"/>
    </row>
    <row r="140" spans="1:18" ht="168.75">
      <c r="A140" s="260" t="s">
        <v>315</v>
      </c>
      <c r="B140" s="254" t="s">
        <v>321</v>
      </c>
      <c r="C140" s="254"/>
      <c r="D140" s="53">
        <f t="shared" si="105"/>
        <v>7772.4</v>
      </c>
      <c r="E140" s="53">
        <f t="shared" si="106"/>
        <v>8210.57</v>
      </c>
      <c r="F140" s="53">
        <v>0</v>
      </c>
      <c r="G140" s="53">
        <v>0</v>
      </c>
      <c r="H140" s="53">
        <v>0</v>
      </c>
      <c r="I140" s="53">
        <v>0</v>
      </c>
      <c r="J140" s="53">
        <v>7772.4</v>
      </c>
      <c r="K140" s="53">
        <v>8210.57</v>
      </c>
      <c r="L140" s="53">
        <v>0</v>
      </c>
      <c r="M140" s="53">
        <f t="shared" si="107"/>
        <v>0</v>
      </c>
      <c r="N140" s="53">
        <f t="shared" si="108"/>
        <v>105.63751222273687</v>
      </c>
      <c r="O140" s="64"/>
      <c r="P140" s="64"/>
      <c r="Q140" s="64"/>
      <c r="R140" s="64"/>
    </row>
    <row r="141" spans="1:18" ht="168.75">
      <c r="A141" s="260" t="s">
        <v>316</v>
      </c>
      <c r="B141" s="254" t="s">
        <v>322</v>
      </c>
      <c r="C141" s="254"/>
      <c r="D141" s="53">
        <f t="shared" si="105"/>
        <v>1654.2</v>
      </c>
      <c r="E141" s="53">
        <f t="shared" si="106"/>
        <v>1283.82</v>
      </c>
      <c r="F141" s="53">
        <v>0</v>
      </c>
      <c r="G141" s="53">
        <v>0</v>
      </c>
      <c r="H141" s="53">
        <v>0</v>
      </c>
      <c r="I141" s="53">
        <v>0</v>
      </c>
      <c r="J141" s="53">
        <v>1654.2</v>
      </c>
      <c r="K141" s="53">
        <v>1283.82</v>
      </c>
      <c r="L141" s="53">
        <v>0</v>
      </c>
      <c r="M141" s="53">
        <f t="shared" si="107"/>
        <v>0</v>
      </c>
      <c r="N141" s="53">
        <f t="shared" si="108"/>
        <v>77.609720710917657</v>
      </c>
      <c r="O141" s="64"/>
      <c r="P141" s="64"/>
      <c r="Q141" s="64"/>
      <c r="R141" s="64"/>
    </row>
    <row r="142" spans="1:18" ht="112.5">
      <c r="A142" s="260" t="s">
        <v>317</v>
      </c>
      <c r="B142" s="254" t="s">
        <v>323</v>
      </c>
      <c r="C142" s="254"/>
      <c r="D142" s="53">
        <f t="shared" si="105"/>
        <v>4921.8</v>
      </c>
      <c r="E142" s="53">
        <f t="shared" si="106"/>
        <v>7207.37</v>
      </c>
      <c r="F142" s="53">
        <v>0</v>
      </c>
      <c r="G142" s="53">
        <v>0</v>
      </c>
      <c r="H142" s="53">
        <v>0</v>
      </c>
      <c r="I142" s="53">
        <v>0</v>
      </c>
      <c r="J142" s="53">
        <v>4921.8</v>
      </c>
      <c r="K142" s="53">
        <v>7207.37</v>
      </c>
      <c r="L142" s="53">
        <v>0</v>
      </c>
      <c r="M142" s="53">
        <f t="shared" si="107"/>
        <v>0</v>
      </c>
      <c r="N142" s="53">
        <f t="shared" si="108"/>
        <v>146.43768539965052</v>
      </c>
      <c r="O142" s="64"/>
      <c r="P142" s="64"/>
      <c r="Q142" s="64"/>
      <c r="R142" s="64"/>
    </row>
    <row r="143" spans="1:18" ht="78.75">
      <c r="A143" s="260" t="s">
        <v>318</v>
      </c>
      <c r="B143" s="254" t="s">
        <v>324</v>
      </c>
      <c r="C143" s="254"/>
      <c r="D143" s="53">
        <f t="shared" si="105"/>
        <v>88.8</v>
      </c>
      <c r="E143" s="53">
        <f t="shared" si="106"/>
        <v>152.1</v>
      </c>
      <c r="F143" s="53">
        <v>0</v>
      </c>
      <c r="G143" s="53">
        <v>0</v>
      </c>
      <c r="H143" s="53">
        <v>0</v>
      </c>
      <c r="I143" s="53">
        <v>0</v>
      </c>
      <c r="J143" s="53">
        <v>88.8</v>
      </c>
      <c r="K143" s="53">
        <v>152.1</v>
      </c>
      <c r="L143" s="53">
        <v>0</v>
      </c>
      <c r="M143" s="53">
        <f t="shared" si="107"/>
        <v>0</v>
      </c>
      <c r="N143" s="53">
        <f t="shared" si="108"/>
        <v>171.28378378378378</v>
      </c>
      <c r="O143" s="64"/>
      <c r="P143" s="64"/>
      <c r="Q143" s="64"/>
      <c r="R143" s="64"/>
    </row>
    <row r="144" spans="1:18" ht="135">
      <c r="A144" s="103" t="s">
        <v>114</v>
      </c>
      <c r="B144" s="254" t="s">
        <v>148</v>
      </c>
      <c r="C144" s="21"/>
      <c r="D144" s="54">
        <f t="shared" si="77"/>
        <v>13337.1</v>
      </c>
      <c r="E144" s="54">
        <f t="shared" si="77"/>
        <v>14881.79</v>
      </c>
      <c r="F144" s="54">
        <f>F145+F146+F147</f>
        <v>0</v>
      </c>
      <c r="G144" s="54">
        <f t="shared" ref="G144:M144" si="109">G145+G146+G147</f>
        <v>0</v>
      </c>
      <c r="H144" s="54">
        <f t="shared" si="109"/>
        <v>0</v>
      </c>
      <c r="I144" s="54">
        <f t="shared" si="109"/>
        <v>0</v>
      </c>
      <c r="J144" s="54">
        <f t="shared" si="109"/>
        <v>10837.1</v>
      </c>
      <c r="K144" s="54">
        <f t="shared" si="109"/>
        <v>12511.400000000001</v>
      </c>
      <c r="L144" s="54">
        <f t="shared" si="109"/>
        <v>2500</v>
      </c>
      <c r="M144" s="54">
        <f t="shared" si="109"/>
        <v>2370.3900000000003</v>
      </c>
      <c r="N144" s="48">
        <f t="shared" si="79"/>
        <v>111.58190311237075</v>
      </c>
      <c r="O144" s="64"/>
      <c r="P144" s="64"/>
      <c r="Q144" s="64"/>
      <c r="R144" s="64"/>
    </row>
    <row r="145" spans="1:18" ht="168.75">
      <c r="A145" s="260" t="s">
        <v>325</v>
      </c>
      <c r="B145" s="254" t="s">
        <v>328</v>
      </c>
      <c r="C145" s="254"/>
      <c r="D145" s="53">
        <f t="shared" ref="D145" si="110">F145+H145+J145+L145</f>
        <v>9266.2000000000007</v>
      </c>
      <c r="E145" s="53">
        <f t="shared" ref="E145" si="111">G145+I145+K145+M145</f>
        <v>9291.0500000000011</v>
      </c>
      <c r="F145" s="53">
        <v>0</v>
      </c>
      <c r="G145" s="53">
        <v>0</v>
      </c>
      <c r="H145" s="53">
        <v>0</v>
      </c>
      <c r="I145" s="53">
        <v>0</v>
      </c>
      <c r="J145" s="53">
        <v>8064.6</v>
      </c>
      <c r="K145" s="53">
        <v>8068.6</v>
      </c>
      <c r="L145" s="53">
        <v>1201.5999999999999</v>
      </c>
      <c r="M145" s="53">
        <v>1222.45</v>
      </c>
      <c r="N145" s="53">
        <f t="shared" si="79"/>
        <v>100.26817897304181</v>
      </c>
      <c r="O145" s="64"/>
      <c r="P145" s="64"/>
      <c r="Q145" s="64"/>
      <c r="R145" s="64"/>
    </row>
    <row r="146" spans="1:18" ht="112.5">
      <c r="A146" s="260" t="s">
        <v>326</v>
      </c>
      <c r="B146" s="254" t="s">
        <v>329</v>
      </c>
      <c r="C146" s="254"/>
      <c r="D146" s="53">
        <f t="shared" ref="D146:D147" si="112">F146+H146+J146+L146</f>
        <v>3928.4</v>
      </c>
      <c r="E146" s="53">
        <f t="shared" ref="E146:E147" si="113">G146+I146+K146+M146</f>
        <v>5323.74</v>
      </c>
      <c r="F146" s="53">
        <v>0</v>
      </c>
      <c r="G146" s="53">
        <v>0</v>
      </c>
      <c r="H146" s="53">
        <v>0</v>
      </c>
      <c r="I146" s="53">
        <v>0</v>
      </c>
      <c r="J146" s="53">
        <v>2638.5</v>
      </c>
      <c r="K146" s="53">
        <v>4177.05</v>
      </c>
      <c r="L146" s="53">
        <v>1289.9000000000001</v>
      </c>
      <c r="M146" s="53">
        <v>1146.69</v>
      </c>
      <c r="N146" s="53">
        <f t="shared" ref="N146:N147" si="114">E146/D146*100</f>
        <v>135.51929538743508</v>
      </c>
      <c r="O146" s="64"/>
      <c r="P146" s="64"/>
      <c r="Q146" s="64"/>
      <c r="R146" s="64"/>
    </row>
    <row r="147" spans="1:18" ht="78.75">
      <c r="A147" s="260" t="s">
        <v>327</v>
      </c>
      <c r="B147" s="254" t="s">
        <v>330</v>
      </c>
      <c r="C147" s="254"/>
      <c r="D147" s="53">
        <f t="shared" si="112"/>
        <v>142.5</v>
      </c>
      <c r="E147" s="53">
        <f t="shared" si="113"/>
        <v>267</v>
      </c>
      <c r="F147" s="53">
        <v>0</v>
      </c>
      <c r="G147" s="53">
        <v>0</v>
      </c>
      <c r="H147" s="53">
        <v>0</v>
      </c>
      <c r="I147" s="53">
        <v>0</v>
      </c>
      <c r="J147" s="53">
        <v>134</v>
      </c>
      <c r="K147" s="53">
        <v>265.75</v>
      </c>
      <c r="L147" s="53">
        <v>8.5</v>
      </c>
      <c r="M147" s="53">
        <v>1.25</v>
      </c>
      <c r="N147" s="53">
        <f t="shared" si="114"/>
        <v>187.36842105263159</v>
      </c>
      <c r="O147" s="64"/>
      <c r="P147" s="64"/>
      <c r="Q147" s="64"/>
      <c r="R147" s="64"/>
    </row>
    <row r="148" spans="1:18" ht="56.25">
      <c r="A148" s="212" t="s">
        <v>198</v>
      </c>
      <c r="B148" s="119" t="s">
        <v>201</v>
      </c>
      <c r="C148" s="53"/>
      <c r="D148" s="54">
        <f t="shared" ref="D148:D149" si="115">F148+H148+J148+L148</f>
        <v>433</v>
      </c>
      <c r="E148" s="54">
        <f t="shared" ref="E148:E149" si="116">G148+I148+K148+M148</f>
        <v>433</v>
      </c>
      <c r="F148" s="54">
        <f>F149+F150+F151</f>
        <v>0</v>
      </c>
      <c r="G148" s="54">
        <f t="shared" ref="G148:M148" si="117">G149+G150+G151</f>
        <v>0</v>
      </c>
      <c r="H148" s="54">
        <f t="shared" si="117"/>
        <v>423</v>
      </c>
      <c r="I148" s="54">
        <f t="shared" si="117"/>
        <v>423</v>
      </c>
      <c r="J148" s="54">
        <f t="shared" si="117"/>
        <v>10</v>
      </c>
      <c r="K148" s="54">
        <f t="shared" si="117"/>
        <v>10</v>
      </c>
      <c r="L148" s="54">
        <f t="shared" si="117"/>
        <v>0</v>
      </c>
      <c r="M148" s="54">
        <f t="shared" si="117"/>
        <v>0</v>
      </c>
      <c r="N148" s="48">
        <f t="shared" ref="N148:N149" si="118">E148/D148*100</f>
        <v>100</v>
      </c>
      <c r="O148" s="64"/>
      <c r="P148" s="64"/>
      <c r="Q148" s="64"/>
      <c r="R148" s="64"/>
    </row>
    <row r="149" spans="1:18" ht="191.25">
      <c r="A149" s="260" t="s">
        <v>331</v>
      </c>
      <c r="B149" s="119" t="s">
        <v>334</v>
      </c>
      <c r="C149" s="53"/>
      <c r="D149" s="53">
        <f t="shared" si="115"/>
        <v>404</v>
      </c>
      <c r="E149" s="53">
        <f t="shared" si="116"/>
        <v>404</v>
      </c>
      <c r="F149" s="53">
        <v>0</v>
      </c>
      <c r="G149" s="53">
        <v>0</v>
      </c>
      <c r="H149" s="53">
        <v>404</v>
      </c>
      <c r="I149" s="53">
        <v>404</v>
      </c>
      <c r="J149" s="53">
        <v>0</v>
      </c>
      <c r="K149" s="53">
        <v>0</v>
      </c>
      <c r="L149" s="53">
        <v>0</v>
      </c>
      <c r="M149" s="53">
        <v>0</v>
      </c>
      <c r="N149" s="53">
        <f t="shared" si="118"/>
        <v>100</v>
      </c>
      <c r="O149" s="64"/>
      <c r="P149" s="64"/>
      <c r="Q149" s="64"/>
      <c r="R149" s="64"/>
    </row>
    <row r="150" spans="1:18" ht="135">
      <c r="A150" s="260" t="s">
        <v>332</v>
      </c>
      <c r="B150" s="119" t="s">
        <v>335</v>
      </c>
      <c r="C150" s="53"/>
      <c r="D150" s="53">
        <f t="shared" ref="D150:D151" si="119">F150+H150+J150+L150</f>
        <v>19</v>
      </c>
      <c r="E150" s="53">
        <f t="shared" ref="E150:E151" si="120">G150+I150+K150+M150</f>
        <v>19</v>
      </c>
      <c r="F150" s="53">
        <v>0</v>
      </c>
      <c r="G150" s="53">
        <v>0</v>
      </c>
      <c r="H150" s="53">
        <v>19</v>
      </c>
      <c r="I150" s="53">
        <v>19</v>
      </c>
      <c r="J150" s="53">
        <v>0</v>
      </c>
      <c r="K150" s="53">
        <v>0</v>
      </c>
      <c r="L150" s="53">
        <v>0</v>
      </c>
      <c r="M150" s="53">
        <v>0</v>
      </c>
      <c r="N150" s="53">
        <f t="shared" ref="N150:N151" si="121">E150/D150*100</f>
        <v>100</v>
      </c>
      <c r="O150" s="64"/>
      <c r="P150" s="64"/>
      <c r="Q150" s="64"/>
      <c r="R150" s="64"/>
    </row>
    <row r="151" spans="1:18" ht="123.75">
      <c r="A151" s="260" t="s">
        <v>333</v>
      </c>
      <c r="B151" s="119" t="s">
        <v>280</v>
      </c>
      <c r="C151" s="53"/>
      <c r="D151" s="53">
        <f t="shared" si="119"/>
        <v>10</v>
      </c>
      <c r="E151" s="53">
        <f t="shared" si="120"/>
        <v>10</v>
      </c>
      <c r="F151" s="53">
        <v>0</v>
      </c>
      <c r="G151" s="53">
        <v>0</v>
      </c>
      <c r="H151" s="53">
        <v>0</v>
      </c>
      <c r="I151" s="53">
        <v>0</v>
      </c>
      <c r="J151" s="53">
        <v>10</v>
      </c>
      <c r="K151" s="53">
        <v>10</v>
      </c>
      <c r="L151" s="53">
        <v>0</v>
      </c>
      <c r="M151" s="53">
        <v>0</v>
      </c>
      <c r="N151" s="53">
        <f t="shared" si="121"/>
        <v>100</v>
      </c>
      <c r="O151" s="64"/>
      <c r="P151" s="64"/>
      <c r="Q151" s="64"/>
      <c r="R151" s="64"/>
    </row>
    <row r="152" spans="1:18" ht="67.5">
      <c r="A152" s="444" t="s">
        <v>149</v>
      </c>
      <c r="B152" s="417" t="s">
        <v>199</v>
      </c>
      <c r="C152" s="478"/>
      <c r="D152" s="390">
        <v>0</v>
      </c>
      <c r="E152" s="390">
        <v>0</v>
      </c>
      <c r="F152" s="390">
        <v>0</v>
      </c>
      <c r="G152" s="390">
        <v>0</v>
      </c>
      <c r="H152" s="390">
        <v>0</v>
      </c>
      <c r="I152" s="390">
        <v>0</v>
      </c>
      <c r="J152" s="390">
        <v>0</v>
      </c>
      <c r="K152" s="390">
        <v>0</v>
      </c>
      <c r="L152" s="390">
        <v>0</v>
      </c>
      <c r="M152" s="390">
        <v>0</v>
      </c>
      <c r="N152" s="390">
        <v>0</v>
      </c>
      <c r="O152" s="238" t="s">
        <v>226</v>
      </c>
      <c r="P152" s="239" t="s">
        <v>229</v>
      </c>
      <c r="Q152" s="239" t="s">
        <v>229</v>
      </c>
      <c r="R152" s="27">
        <f t="shared" ref="R152:R155" si="122">Q152/P152*100</f>
        <v>100</v>
      </c>
    </row>
    <row r="153" spans="1:18" ht="101.25">
      <c r="A153" s="445"/>
      <c r="B153" s="476"/>
      <c r="C153" s="479"/>
      <c r="D153" s="391"/>
      <c r="E153" s="391"/>
      <c r="F153" s="391"/>
      <c r="G153" s="391"/>
      <c r="H153" s="391"/>
      <c r="I153" s="391"/>
      <c r="J153" s="391"/>
      <c r="K153" s="391"/>
      <c r="L153" s="391"/>
      <c r="M153" s="391"/>
      <c r="N153" s="391"/>
      <c r="O153" s="332" t="s">
        <v>227</v>
      </c>
      <c r="P153" s="239" t="s">
        <v>230</v>
      </c>
      <c r="Q153" s="239" t="s">
        <v>230</v>
      </c>
      <c r="R153" s="27">
        <f t="shared" si="122"/>
        <v>100</v>
      </c>
    </row>
    <row r="154" spans="1:18" ht="67.5" customHeight="1">
      <c r="A154" s="445"/>
      <c r="B154" s="476"/>
      <c r="C154" s="479"/>
      <c r="D154" s="391"/>
      <c r="E154" s="391"/>
      <c r="F154" s="391"/>
      <c r="G154" s="391"/>
      <c r="H154" s="391"/>
      <c r="I154" s="391"/>
      <c r="J154" s="391"/>
      <c r="K154" s="391"/>
      <c r="L154" s="391"/>
      <c r="M154" s="391"/>
      <c r="N154" s="391"/>
      <c r="O154" s="238" t="s">
        <v>228</v>
      </c>
      <c r="P154" s="239" t="s">
        <v>231</v>
      </c>
      <c r="Q154" s="239" t="s">
        <v>231</v>
      </c>
      <c r="R154" s="27">
        <f t="shared" si="122"/>
        <v>100</v>
      </c>
    </row>
    <row r="155" spans="1:18" ht="45.75" customHeight="1">
      <c r="A155" s="446"/>
      <c r="B155" s="477"/>
      <c r="C155" s="480"/>
      <c r="D155" s="392"/>
      <c r="E155" s="392"/>
      <c r="F155" s="392"/>
      <c r="G155" s="392"/>
      <c r="H155" s="392"/>
      <c r="I155" s="392"/>
      <c r="J155" s="392"/>
      <c r="K155" s="392"/>
      <c r="L155" s="392"/>
      <c r="M155" s="392"/>
      <c r="N155" s="392"/>
      <c r="O155" s="64" t="s">
        <v>354</v>
      </c>
      <c r="P155" s="64">
        <v>1</v>
      </c>
      <c r="Q155" s="64">
        <v>1</v>
      </c>
      <c r="R155" s="27">
        <f t="shared" si="122"/>
        <v>100</v>
      </c>
    </row>
    <row r="156" spans="1:18" ht="84.75" customHeight="1">
      <c r="A156" s="123" t="s">
        <v>150</v>
      </c>
      <c r="B156" s="327" t="s">
        <v>200</v>
      </c>
      <c r="C156" s="328"/>
      <c r="D156" s="54">
        <f t="shared" ref="D156" si="123">F156+H156+J156+L156</f>
        <v>0</v>
      </c>
      <c r="E156" s="54">
        <f t="shared" ref="E156" si="124">G156+I156+K156+M156</f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338">
        <v>0</v>
      </c>
      <c r="O156" s="339"/>
      <c r="P156" s="239"/>
      <c r="Q156" s="239"/>
      <c r="R156" s="167"/>
    </row>
    <row r="157" spans="1:18" ht="56.25">
      <c r="A157" s="489" t="s">
        <v>115</v>
      </c>
      <c r="B157" s="491" t="s">
        <v>0</v>
      </c>
      <c r="C157" s="491" t="s">
        <v>234</v>
      </c>
      <c r="D157" s="395">
        <f>D164+D172+D179+D187+D203+D210</f>
        <v>179817.5</v>
      </c>
      <c r="E157" s="395">
        <f>E164+E172+E179+E187+E203+E210</f>
        <v>185190.80000000002</v>
      </c>
      <c r="F157" s="395">
        <f>F164+F172+F179+F187+F203</f>
        <v>1419.7</v>
      </c>
      <c r="G157" s="395">
        <f>G164+G172+G179+G187+G203</f>
        <v>1349.1</v>
      </c>
      <c r="H157" s="395">
        <f>H164+H172+H179+H187+H203+H210</f>
        <v>96067.4</v>
      </c>
      <c r="I157" s="395">
        <f>I164+I172+I179+I187+I203+I210</f>
        <v>96180.5</v>
      </c>
      <c r="J157" s="395">
        <f>J164+J172+J179+J187+J203+J210</f>
        <v>51580.4</v>
      </c>
      <c r="K157" s="395">
        <f>K164+K172+K179+K187+K203+K210</f>
        <v>51025.2</v>
      </c>
      <c r="L157" s="395">
        <f>L164+L172+L179+L187+L203</f>
        <v>30750</v>
      </c>
      <c r="M157" s="395">
        <f>M164+M172+M179+M187+M203</f>
        <v>36636</v>
      </c>
      <c r="N157" s="395">
        <f>E157/D157*100</f>
        <v>102.98819636575973</v>
      </c>
      <c r="O157" s="329" t="s">
        <v>116</v>
      </c>
      <c r="P157" s="335">
        <v>1.0149999999999999</v>
      </c>
      <c r="Q157" s="336">
        <v>1.054</v>
      </c>
      <c r="R157" s="337">
        <f t="shared" ref="R157:R162" si="125">Q157/P157*100</f>
        <v>103.84236453201972</v>
      </c>
    </row>
    <row r="158" spans="1:18" ht="56.25">
      <c r="A158" s="490"/>
      <c r="B158" s="492"/>
      <c r="C158" s="492"/>
      <c r="D158" s="397"/>
      <c r="E158" s="397"/>
      <c r="F158" s="397"/>
      <c r="G158" s="397"/>
      <c r="H158" s="397"/>
      <c r="I158" s="397"/>
      <c r="J158" s="397"/>
      <c r="K158" s="397"/>
      <c r="L158" s="397"/>
      <c r="M158" s="397"/>
      <c r="N158" s="395"/>
      <c r="O158" s="190" t="s">
        <v>182</v>
      </c>
      <c r="P158" s="55">
        <v>827</v>
      </c>
      <c r="Q158" s="39">
        <v>1424.6</v>
      </c>
      <c r="R158" s="35">
        <f t="shared" si="125"/>
        <v>172.26118500604593</v>
      </c>
    </row>
    <row r="159" spans="1:18" ht="72" customHeight="1">
      <c r="A159" s="490"/>
      <c r="B159" s="492"/>
      <c r="C159" s="492"/>
      <c r="D159" s="397"/>
      <c r="E159" s="397"/>
      <c r="F159" s="397"/>
      <c r="G159" s="397"/>
      <c r="H159" s="397"/>
      <c r="I159" s="397"/>
      <c r="J159" s="397"/>
      <c r="K159" s="397"/>
      <c r="L159" s="397"/>
      <c r="M159" s="397"/>
      <c r="N159" s="395"/>
      <c r="O159" s="190" t="s">
        <v>117</v>
      </c>
      <c r="P159" s="56">
        <v>76.2</v>
      </c>
      <c r="Q159" s="55">
        <v>147.80000000000001</v>
      </c>
      <c r="R159" s="35">
        <f t="shared" si="125"/>
        <v>193.96325459317586</v>
      </c>
    </row>
    <row r="160" spans="1:18" ht="39" customHeight="1">
      <c r="A160" s="490"/>
      <c r="B160" s="492"/>
      <c r="C160" s="492"/>
      <c r="D160" s="397"/>
      <c r="E160" s="397"/>
      <c r="F160" s="397"/>
      <c r="G160" s="397"/>
      <c r="H160" s="397"/>
      <c r="I160" s="397"/>
      <c r="J160" s="397"/>
      <c r="K160" s="397"/>
      <c r="L160" s="397"/>
      <c r="M160" s="397"/>
      <c r="N160" s="395"/>
      <c r="O160" s="191" t="s">
        <v>235</v>
      </c>
      <c r="P160" s="39">
        <v>333</v>
      </c>
      <c r="Q160" s="39">
        <v>456</v>
      </c>
      <c r="R160" s="35">
        <f t="shared" si="125"/>
        <v>136.93693693693695</v>
      </c>
    </row>
    <row r="161" spans="1:18" ht="50.25" customHeight="1">
      <c r="A161" s="490"/>
      <c r="B161" s="492"/>
      <c r="C161" s="492"/>
      <c r="D161" s="397"/>
      <c r="E161" s="397"/>
      <c r="F161" s="397"/>
      <c r="G161" s="397"/>
      <c r="H161" s="397"/>
      <c r="I161" s="397"/>
      <c r="J161" s="397"/>
      <c r="K161" s="397"/>
      <c r="L161" s="397"/>
      <c r="M161" s="397"/>
      <c r="N161" s="395"/>
      <c r="O161" s="190" t="s">
        <v>236</v>
      </c>
      <c r="P161" s="39">
        <v>10</v>
      </c>
      <c r="Q161" s="39">
        <v>13</v>
      </c>
      <c r="R161" s="35">
        <f t="shared" si="125"/>
        <v>130</v>
      </c>
    </row>
    <row r="162" spans="1:18" ht="123.75">
      <c r="A162" s="490"/>
      <c r="B162" s="431"/>
      <c r="C162" s="431"/>
      <c r="D162" s="398"/>
      <c r="E162" s="398"/>
      <c r="F162" s="398"/>
      <c r="G162" s="398"/>
      <c r="H162" s="398"/>
      <c r="I162" s="398"/>
      <c r="J162" s="398"/>
      <c r="K162" s="398"/>
      <c r="L162" s="398"/>
      <c r="M162" s="398"/>
      <c r="N162" s="396"/>
      <c r="O162" s="190" t="s">
        <v>185</v>
      </c>
      <c r="P162" s="39">
        <v>35.1</v>
      </c>
      <c r="Q162" s="39">
        <v>35.1</v>
      </c>
      <c r="R162" s="35">
        <f t="shared" si="125"/>
        <v>100</v>
      </c>
    </row>
    <row r="163" spans="1:18">
      <c r="A163" s="433" t="s">
        <v>21</v>
      </c>
      <c r="B163" s="433"/>
      <c r="C163" s="433"/>
      <c r="D163" s="45"/>
      <c r="E163" s="22"/>
      <c r="F163" s="22"/>
      <c r="G163" s="48"/>
      <c r="H163" s="48"/>
      <c r="I163" s="22"/>
      <c r="J163" s="22"/>
      <c r="K163" s="48"/>
      <c r="L163" s="48"/>
      <c r="M163" s="48"/>
      <c r="N163" s="45"/>
      <c r="O163" s="45"/>
      <c r="P163" s="45"/>
      <c r="Q163" s="45"/>
      <c r="R163" s="45"/>
    </row>
    <row r="164" spans="1:18" ht="47.25" customHeight="1">
      <c r="A164" s="444" t="s">
        <v>118</v>
      </c>
      <c r="B164" s="498" t="s">
        <v>119</v>
      </c>
      <c r="C164" s="499" t="s">
        <v>24</v>
      </c>
      <c r="D164" s="386">
        <f>D168+D169+D170</f>
        <v>37966</v>
      </c>
      <c r="E164" s="386">
        <f>E168+E169+E170</f>
        <v>43852</v>
      </c>
      <c r="F164" s="386">
        <f t="shared" ref="F164:M164" si="126">F168+F169+F170</f>
        <v>0</v>
      </c>
      <c r="G164" s="386">
        <f t="shared" si="126"/>
        <v>0</v>
      </c>
      <c r="H164" s="386">
        <f t="shared" si="126"/>
        <v>0</v>
      </c>
      <c r="I164" s="386">
        <f t="shared" si="126"/>
        <v>0</v>
      </c>
      <c r="J164" s="386">
        <f t="shared" si="126"/>
        <v>7216</v>
      </c>
      <c r="K164" s="386">
        <f t="shared" si="126"/>
        <v>7216</v>
      </c>
      <c r="L164" s="386">
        <f t="shared" si="126"/>
        <v>30750</v>
      </c>
      <c r="M164" s="386">
        <f t="shared" si="126"/>
        <v>36636</v>
      </c>
      <c r="N164" s="386">
        <f>E164/D164*100</f>
        <v>115.5033450982458</v>
      </c>
      <c r="O164" s="17" t="s">
        <v>237</v>
      </c>
      <c r="P164" s="57">
        <v>210</v>
      </c>
      <c r="Q164" s="57">
        <v>222.3</v>
      </c>
      <c r="R164" s="57">
        <f>Q164/P164*100</f>
        <v>105.85714285714288</v>
      </c>
    </row>
    <row r="165" spans="1:18" ht="47.25" customHeight="1">
      <c r="A165" s="445"/>
      <c r="B165" s="498"/>
      <c r="C165" s="500"/>
      <c r="D165" s="393"/>
      <c r="E165" s="393"/>
      <c r="F165" s="393"/>
      <c r="G165" s="393"/>
      <c r="H165" s="393"/>
      <c r="I165" s="393"/>
      <c r="J165" s="393"/>
      <c r="K165" s="393"/>
      <c r="L165" s="393"/>
      <c r="M165" s="393"/>
      <c r="N165" s="393"/>
      <c r="O165" s="17" t="s">
        <v>120</v>
      </c>
      <c r="P165" s="57">
        <v>27.6</v>
      </c>
      <c r="Q165" s="43">
        <v>26.6</v>
      </c>
      <c r="R165" s="57">
        <f>Q165/P165*100</f>
        <v>96.376811594202891</v>
      </c>
    </row>
    <row r="166" spans="1:18" ht="22.5">
      <c r="A166" s="497"/>
      <c r="B166" s="467"/>
      <c r="C166" s="501"/>
      <c r="D166" s="387"/>
      <c r="E166" s="387"/>
      <c r="F166" s="387"/>
      <c r="G166" s="387"/>
      <c r="H166" s="387"/>
      <c r="I166" s="387"/>
      <c r="J166" s="387"/>
      <c r="K166" s="387"/>
      <c r="L166" s="387"/>
      <c r="M166" s="387"/>
      <c r="N166" s="394"/>
      <c r="O166" s="17" t="s">
        <v>376</v>
      </c>
      <c r="P166" s="45">
        <v>14</v>
      </c>
      <c r="Q166" s="43">
        <v>14</v>
      </c>
      <c r="R166" s="57">
        <f>Q166/P166*100</f>
        <v>100</v>
      </c>
    </row>
    <row r="167" spans="1:18">
      <c r="A167" s="433" t="s">
        <v>27</v>
      </c>
      <c r="B167" s="433"/>
      <c r="C167" s="433"/>
      <c r="D167" s="94"/>
      <c r="E167" s="45"/>
      <c r="F167" s="45"/>
      <c r="G167" s="51"/>
      <c r="H167" s="51"/>
      <c r="I167" s="51"/>
      <c r="J167" s="51"/>
      <c r="K167" s="51"/>
      <c r="L167" s="51"/>
      <c r="M167" s="51"/>
      <c r="N167" s="95"/>
      <c r="O167" s="95"/>
      <c r="P167" s="58"/>
      <c r="Q167" s="58"/>
      <c r="R167" s="58"/>
    </row>
    <row r="168" spans="1:18" ht="66.75">
      <c r="A168" s="10" t="s">
        <v>121</v>
      </c>
      <c r="B168" s="113" t="s">
        <v>122</v>
      </c>
      <c r="C168" s="11" t="s">
        <v>24</v>
      </c>
      <c r="D168" s="48">
        <f t="shared" ref="D168:E170" si="127">F168+H168+J168+L168</f>
        <v>0</v>
      </c>
      <c r="E168" s="48">
        <f t="shared" si="127"/>
        <v>0</v>
      </c>
      <c r="F168" s="163">
        <v>0</v>
      </c>
      <c r="G168" s="163">
        <v>0</v>
      </c>
      <c r="H168" s="163">
        <v>0</v>
      </c>
      <c r="I168" s="163">
        <v>0</v>
      </c>
      <c r="J168" s="163">
        <v>0</v>
      </c>
      <c r="K168" s="163">
        <v>0</v>
      </c>
      <c r="L168" s="163">
        <v>0</v>
      </c>
      <c r="M168" s="163">
        <v>0</v>
      </c>
      <c r="N168" s="164" t="e">
        <f t="shared" ref="N168:N170" si="128">E168/D168*100</f>
        <v>#DIV/0!</v>
      </c>
      <c r="O168" s="13"/>
      <c r="P168" s="57"/>
      <c r="Q168" s="43"/>
      <c r="R168" s="40"/>
    </row>
    <row r="169" spans="1:18" ht="55.5">
      <c r="A169" s="367" t="s">
        <v>123</v>
      </c>
      <c r="B169" s="368" t="s">
        <v>232</v>
      </c>
      <c r="C169" s="365"/>
      <c r="D169" s="88">
        <f t="shared" ref="D169" si="129">F169+H169+J169+L169</f>
        <v>34706</v>
      </c>
      <c r="E169" s="88">
        <f t="shared" ref="E169" si="130">G169+I169+K169+M169</f>
        <v>40592</v>
      </c>
      <c r="F169" s="47">
        <v>0</v>
      </c>
      <c r="G169" s="47">
        <v>0</v>
      </c>
      <c r="H169" s="47">
        <v>0</v>
      </c>
      <c r="I169" s="47">
        <v>0</v>
      </c>
      <c r="J169" s="47">
        <v>3956</v>
      </c>
      <c r="K169" s="47">
        <v>3956</v>
      </c>
      <c r="L169" s="47">
        <v>30750</v>
      </c>
      <c r="M169" s="47">
        <v>36636</v>
      </c>
      <c r="N169" s="57">
        <f t="shared" ref="N169" si="131">E169/D169*100</f>
        <v>116.95960352676771</v>
      </c>
      <c r="O169" s="370"/>
      <c r="P169" s="57"/>
      <c r="Q169" s="43"/>
      <c r="R169" s="369"/>
    </row>
    <row r="170" spans="1:18" ht="126" customHeight="1">
      <c r="A170" s="367" t="s">
        <v>374</v>
      </c>
      <c r="B170" s="368" t="s">
        <v>375</v>
      </c>
      <c r="C170" s="11"/>
      <c r="D170" s="88">
        <f t="shared" si="127"/>
        <v>3260</v>
      </c>
      <c r="E170" s="88">
        <f t="shared" si="127"/>
        <v>3260</v>
      </c>
      <c r="F170" s="47">
        <v>0</v>
      </c>
      <c r="G170" s="47">
        <v>0</v>
      </c>
      <c r="H170" s="47">
        <v>0</v>
      </c>
      <c r="I170" s="47">
        <v>0</v>
      </c>
      <c r="J170" s="47">
        <v>3260</v>
      </c>
      <c r="K170" s="47">
        <v>3260</v>
      </c>
      <c r="L170" s="47">
        <v>0</v>
      </c>
      <c r="M170" s="47">
        <v>0</v>
      </c>
      <c r="N170" s="57">
        <f t="shared" si="128"/>
        <v>100</v>
      </c>
      <c r="O170" s="165"/>
      <c r="P170" s="46"/>
      <c r="Q170" s="46"/>
      <c r="R170" s="40"/>
    </row>
    <row r="171" spans="1:18" ht="56.25">
      <c r="A171" s="444" t="s">
        <v>124</v>
      </c>
      <c r="B171" s="521" t="s">
        <v>125</v>
      </c>
      <c r="C171" s="247"/>
      <c r="D171" s="183"/>
      <c r="E171" s="186"/>
      <c r="F171" s="240"/>
      <c r="G171" s="187"/>
      <c r="H171" s="184"/>
      <c r="I171" s="188"/>
      <c r="J171" s="184"/>
      <c r="K171" s="188"/>
      <c r="L171" s="244"/>
      <c r="M171" s="189"/>
      <c r="N171" s="246"/>
      <c r="O171" s="17" t="s">
        <v>238</v>
      </c>
      <c r="P171" s="62">
        <v>76.2</v>
      </c>
      <c r="Q171" s="57">
        <v>147.80000000000001</v>
      </c>
      <c r="R171" s="45">
        <f t="shared" ref="R171:R173" si="132">Q171/P171*100</f>
        <v>193.96325459317586</v>
      </c>
    </row>
    <row r="172" spans="1:18" ht="67.5">
      <c r="A172" s="445"/>
      <c r="B172" s="522"/>
      <c r="C172" s="495"/>
      <c r="D172" s="393">
        <f>F172+H172+J172+L172</f>
        <v>16355</v>
      </c>
      <c r="E172" s="393">
        <f>G172+I172+K172+M172</f>
        <v>16428.3</v>
      </c>
      <c r="F172" s="393">
        <f>F175+F176+F178</f>
        <v>0</v>
      </c>
      <c r="G172" s="502">
        <f t="shared" ref="G172:M172" si="133">G175+G176+G178</f>
        <v>0</v>
      </c>
      <c r="H172" s="393">
        <f t="shared" si="133"/>
        <v>0</v>
      </c>
      <c r="I172" s="502">
        <f t="shared" si="133"/>
        <v>0</v>
      </c>
      <c r="J172" s="393">
        <f t="shared" si="133"/>
        <v>16355</v>
      </c>
      <c r="K172" s="502">
        <f t="shared" si="133"/>
        <v>16428.3</v>
      </c>
      <c r="L172" s="393">
        <f t="shared" si="133"/>
        <v>0</v>
      </c>
      <c r="M172" s="502">
        <f t="shared" si="133"/>
        <v>0</v>
      </c>
      <c r="N172" s="393">
        <f>E172/D172*100</f>
        <v>100.44818098440844</v>
      </c>
      <c r="O172" s="192" t="s">
        <v>183</v>
      </c>
      <c r="P172" s="44">
        <v>0.75</v>
      </c>
      <c r="Q172" s="44">
        <v>0.75</v>
      </c>
      <c r="R172" s="45">
        <f t="shared" si="132"/>
        <v>100</v>
      </c>
    </row>
    <row r="173" spans="1:18" ht="67.5">
      <c r="A173" s="445"/>
      <c r="B173" s="523"/>
      <c r="C173" s="496"/>
      <c r="D173" s="387"/>
      <c r="E173" s="387"/>
      <c r="F173" s="416"/>
      <c r="G173" s="503"/>
      <c r="H173" s="416"/>
      <c r="I173" s="503"/>
      <c r="J173" s="387"/>
      <c r="K173" s="520"/>
      <c r="L173" s="416"/>
      <c r="M173" s="503"/>
      <c r="N173" s="416"/>
      <c r="O173" s="107" t="s">
        <v>184</v>
      </c>
      <c r="P173" s="44">
        <v>0.75</v>
      </c>
      <c r="Q173" s="44">
        <v>0.75</v>
      </c>
      <c r="R173" s="57">
        <f t="shared" si="132"/>
        <v>100</v>
      </c>
    </row>
    <row r="174" spans="1:18">
      <c r="A174" s="462" t="s">
        <v>101</v>
      </c>
      <c r="B174" s="518"/>
      <c r="C174" s="518"/>
      <c r="D174" s="94"/>
      <c r="E174" s="60"/>
      <c r="F174" s="60"/>
      <c r="G174" s="94"/>
      <c r="H174" s="94"/>
      <c r="I174" s="94"/>
      <c r="J174" s="94"/>
      <c r="K174" s="94"/>
      <c r="L174" s="94"/>
      <c r="M174" s="94"/>
      <c r="N174" s="96"/>
      <c r="O174" s="96"/>
      <c r="P174" s="185"/>
      <c r="Q174" s="185"/>
      <c r="R174" s="185"/>
    </row>
    <row r="175" spans="1:18" ht="44.25">
      <c r="A175" s="10" t="s">
        <v>126</v>
      </c>
      <c r="B175" s="21" t="s">
        <v>127</v>
      </c>
      <c r="C175" s="21"/>
      <c r="D175" s="99">
        <f>F175+H175+J175+L175</f>
        <v>16355</v>
      </c>
      <c r="E175" s="31">
        <f>G175+I175+K175+M175</f>
        <v>16428.3</v>
      </c>
      <c r="F175" s="32">
        <v>0</v>
      </c>
      <c r="G175" s="32">
        <v>0</v>
      </c>
      <c r="H175" s="32">
        <v>0</v>
      </c>
      <c r="I175" s="32">
        <v>0</v>
      </c>
      <c r="J175" s="32">
        <v>16355</v>
      </c>
      <c r="K175" s="32">
        <v>16428.3</v>
      </c>
      <c r="L175" s="32">
        <v>0</v>
      </c>
      <c r="M175" s="32">
        <v>0</v>
      </c>
      <c r="N175" s="26">
        <f>E175/D175*100</f>
        <v>100.44818098440844</v>
      </c>
      <c r="O175" s="95"/>
      <c r="P175" s="95"/>
      <c r="Q175" s="95"/>
      <c r="R175" s="95"/>
    </row>
    <row r="176" spans="1:18" ht="33">
      <c r="A176" s="10" t="s">
        <v>128</v>
      </c>
      <c r="B176" s="11" t="s">
        <v>129</v>
      </c>
      <c r="C176" s="11"/>
      <c r="D176" s="99">
        <f>F176+H176+J176+L176</f>
        <v>0</v>
      </c>
      <c r="E176" s="31">
        <f>G176+I176+K176+M176</f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166">
        <v>0</v>
      </c>
      <c r="O176" s="95"/>
      <c r="P176" s="95"/>
      <c r="Q176" s="95"/>
      <c r="R176" s="95"/>
    </row>
    <row r="177" spans="1:18" ht="33.75">
      <c r="A177" s="111" t="s">
        <v>130</v>
      </c>
      <c r="B177" s="114" t="s">
        <v>131</v>
      </c>
      <c r="C177" s="114"/>
      <c r="D177" s="30">
        <v>0</v>
      </c>
      <c r="E177" s="30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97">
        <v>0</v>
      </c>
      <c r="O177" s="95"/>
      <c r="P177" s="95"/>
      <c r="Q177" s="95"/>
      <c r="R177" s="95"/>
    </row>
    <row r="178" spans="1:18" ht="33">
      <c r="A178" s="111" t="s">
        <v>151</v>
      </c>
      <c r="B178" s="114" t="s">
        <v>152</v>
      </c>
      <c r="C178" s="21"/>
      <c r="D178" s="30">
        <v>0</v>
      </c>
      <c r="E178" s="30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97">
        <v>0</v>
      </c>
      <c r="O178" s="40"/>
      <c r="P178" s="40"/>
      <c r="Q178" s="40"/>
      <c r="R178" s="45"/>
    </row>
    <row r="179" spans="1:18" ht="45">
      <c r="A179" s="462" t="s">
        <v>132</v>
      </c>
      <c r="B179" s="498" t="s">
        <v>133</v>
      </c>
      <c r="C179" s="499"/>
      <c r="D179" s="386">
        <f t="shared" ref="D179:M179" si="134">D182+D184</f>
        <v>9327.7999999999993</v>
      </c>
      <c r="E179" s="386">
        <f t="shared" si="134"/>
        <v>9400.5</v>
      </c>
      <c r="F179" s="386">
        <f t="shared" si="134"/>
        <v>1419.7</v>
      </c>
      <c r="G179" s="386">
        <f t="shared" si="134"/>
        <v>1349.1</v>
      </c>
      <c r="H179" s="386">
        <f t="shared" si="134"/>
        <v>6351.7999999999993</v>
      </c>
      <c r="I179" s="386">
        <f t="shared" si="134"/>
        <v>6351.7999999999993</v>
      </c>
      <c r="J179" s="386">
        <f t="shared" si="134"/>
        <v>1556.3</v>
      </c>
      <c r="K179" s="386">
        <f t="shared" si="134"/>
        <v>1699.6</v>
      </c>
      <c r="L179" s="386">
        <f t="shared" si="134"/>
        <v>0</v>
      </c>
      <c r="M179" s="386">
        <f t="shared" si="134"/>
        <v>0</v>
      </c>
      <c r="N179" s="388">
        <v>100</v>
      </c>
      <c r="O179" s="193" t="s">
        <v>236</v>
      </c>
      <c r="P179" s="45">
        <v>10</v>
      </c>
      <c r="Q179" s="45">
        <v>13</v>
      </c>
      <c r="R179" s="45">
        <f>Q179/P179*100</f>
        <v>130</v>
      </c>
    </row>
    <row r="180" spans="1:18" ht="146.25">
      <c r="A180" s="463"/>
      <c r="B180" s="467"/>
      <c r="C180" s="519"/>
      <c r="D180" s="387"/>
      <c r="E180" s="387"/>
      <c r="F180" s="387"/>
      <c r="G180" s="387"/>
      <c r="H180" s="387"/>
      <c r="I180" s="387"/>
      <c r="J180" s="387"/>
      <c r="K180" s="387"/>
      <c r="L180" s="387"/>
      <c r="M180" s="387"/>
      <c r="N180" s="389"/>
      <c r="O180" s="193" t="s">
        <v>239</v>
      </c>
      <c r="P180" s="45">
        <v>20</v>
      </c>
      <c r="Q180" s="57">
        <v>20</v>
      </c>
      <c r="R180" s="45">
        <f>Q180/P180*100</f>
        <v>100</v>
      </c>
    </row>
    <row r="181" spans="1:18">
      <c r="A181" s="433" t="s">
        <v>27</v>
      </c>
      <c r="B181" s="433"/>
      <c r="C181" s="433"/>
      <c r="D181" s="94"/>
      <c r="E181" s="60"/>
      <c r="F181" s="60"/>
      <c r="G181" s="94"/>
      <c r="H181" s="94"/>
      <c r="I181" s="94"/>
      <c r="J181" s="94"/>
      <c r="K181" s="94"/>
      <c r="L181" s="94"/>
      <c r="M181" s="94"/>
      <c r="N181" s="95"/>
      <c r="O181" s="248"/>
      <c r="P181" s="228"/>
      <c r="Q181" s="228"/>
      <c r="R181" s="228"/>
    </row>
    <row r="182" spans="1:18" ht="45" customHeight="1">
      <c r="A182" s="444" t="s">
        <v>134</v>
      </c>
      <c r="B182" s="493" t="s">
        <v>135</v>
      </c>
      <c r="C182" s="493"/>
      <c r="D182" s="474">
        <f>F182+H182+J182+L182</f>
        <v>6144.5999999999995</v>
      </c>
      <c r="E182" s="474">
        <f>G182+I182+K182+M182</f>
        <v>6144.4999999999991</v>
      </c>
      <c r="F182" s="384">
        <v>1419.7</v>
      </c>
      <c r="G182" s="384">
        <v>1349.1</v>
      </c>
      <c r="H182" s="384">
        <v>3375.7</v>
      </c>
      <c r="I182" s="384">
        <v>3375.7</v>
      </c>
      <c r="J182" s="384">
        <v>1349.2</v>
      </c>
      <c r="K182" s="384">
        <v>1419.7</v>
      </c>
      <c r="L182" s="384">
        <v>0</v>
      </c>
      <c r="M182" s="384">
        <v>0</v>
      </c>
      <c r="N182" s="408">
        <f>E182/D182*100</f>
        <v>99.99837255476352</v>
      </c>
      <c r="O182" s="384" t="s">
        <v>236</v>
      </c>
      <c r="P182" s="399">
        <v>10</v>
      </c>
      <c r="Q182" s="399">
        <v>13</v>
      </c>
      <c r="R182" s="399">
        <f>Q182/P182*100</f>
        <v>130</v>
      </c>
    </row>
    <row r="183" spans="1:18" ht="53.25" customHeight="1">
      <c r="A183" s="446"/>
      <c r="B183" s="514"/>
      <c r="C183" s="514"/>
      <c r="D183" s="515"/>
      <c r="E183" s="515"/>
      <c r="F183" s="385"/>
      <c r="G183" s="385"/>
      <c r="H183" s="385"/>
      <c r="I183" s="385"/>
      <c r="J183" s="385"/>
      <c r="K183" s="385"/>
      <c r="L183" s="385"/>
      <c r="M183" s="385"/>
      <c r="N183" s="409"/>
      <c r="O183" s="385"/>
      <c r="P183" s="400"/>
      <c r="Q183" s="400"/>
      <c r="R183" s="400"/>
    </row>
    <row r="184" spans="1:18">
      <c r="A184" s="444" t="s">
        <v>136</v>
      </c>
      <c r="B184" s="444" t="s">
        <v>202</v>
      </c>
      <c r="C184" s="444"/>
      <c r="D184" s="386">
        <f>F184+H184+J184+L184</f>
        <v>3183.2</v>
      </c>
      <c r="E184" s="386">
        <f>G184+I184+K184+M184</f>
        <v>3256</v>
      </c>
      <c r="F184" s="410">
        <v>0</v>
      </c>
      <c r="G184" s="410">
        <v>0</v>
      </c>
      <c r="H184" s="410">
        <v>2976.1</v>
      </c>
      <c r="I184" s="410">
        <v>2976.1</v>
      </c>
      <c r="J184" s="410">
        <v>207.1</v>
      </c>
      <c r="K184" s="410">
        <v>279.89999999999998</v>
      </c>
      <c r="L184" s="410">
        <v>0</v>
      </c>
      <c r="M184" s="410">
        <v>0</v>
      </c>
      <c r="N184" s="413">
        <f>E184/D184*100</f>
        <v>102.28700678562453</v>
      </c>
      <c r="O184" s="401"/>
      <c r="P184" s="404"/>
      <c r="Q184" s="404"/>
      <c r="R184" s="399"/>
    </row>
    <row r="185" spans="1:18">
      <c r="A185" s="445"/>
      <c r="B185" s="445"/>
      <c r="C185" s="445"/>
      <c r="D185" s="393"/>
      <c r="E185" s="393"/>
      <c r="F185" s="411"/>
      <c r="G185" s="411"/>
      <c r="H185" s="411"/>
      <c r="I185" s="411"/>
      <c r="J185" s="411"/>
      <c r="K185" s="411"/>
      <c r="L185" s="411"/>
      <c r="M185" s="411"/>
      <c r="N185" s="414"/>
      <c r="O185" s="402"/>
      <c r="P185" s="405"/>
      <c r="Q185" s="405"/>
      <c r="R185" s="407"/>
    </row>
    <row r="186" spans="1:18" ht="87.75" customHeight="1">
      <c r="A186" s="446"/>
      <c r="B186" s="446"/>
      <c r="C186" s="446"/>
      <c r="D186" s="387"/>
      <c r="E186" s="387"/>
      <c r="F186" s="412"/>
      <c r="G186" s="412"/>
      <c r="H186" s="412"/>
      <c r="I186" s="412"/>
      <c r="J186" s="412"/>
      <c r="K186" s="412"/>
      <c r="L186" s="412"/>
      <c r="M186" s="412"/>
      <c r="N186" s="415"/>
      <c r="O186" s="403"/>
      <c r="P186" s="406"/>
      <c r="Q186" s="406"/>
      <c r="R186" s="400"/>
    </row>
    <row r="187" spans="1:18" ht="52.5" customHeight="1">
      <c r="A187" s="444" t="s">
        <v>137</v>
      </c>
      <c r="B187" s="516" t="s">
        <v>203</v>
      </c>
      <c r="C187" s="444"/>
      <c r="D187" s="474">
        <f>F187+H187+J187+L187</f>
        <v>22363</v>
      </c>
      <c r="E187" s="474">
        <f>G187+I187+K187+M187</f>
        <v>22547.9</v>
      </c>
      <c r="F187" s="474">
        <f>F191+F196+F201+F202</f>
        <v>0</v>
      </c>
      <c r="G187" s="474">
        <f t="shared" ref="G187:M187" si="135">G191+G196+G201+G202</f>
        <v>0</v>
      </c>
      <c r="H187" s="474">
        <f t="shared" si="135"/>
        <v>14668.9</v>
      </c>
      <c r="I187" s="474">
        <f t="shared" si="135"/>
        <v>14782</v>
      </c>
      <c r="J187" s="474">
        <f t="shared" si="135"/>
        <v>7694.1</v>
      </c>
      <c r="K187" s="474">
        <f t="shared" si="135"/>
        <v>7765.9000000000005</v>
      </c>
      <c r="L187" s="474">
        <f t="shared" si="135"/>
        <v>0</v>
      </c>
      <c r="M187" s="474">
        <f t="shared" si="135"/>
        <v>0</v>
      </c>
      <c r="N187" s="468">
        <f>E187/D187*100</f>
        <v>100.82681214506104</v>
      </c>
      <c r="O187" s="194" t="s">
        <v>240</v>
      </c>
      <c r="P187" s="250">
        <v>75</v>
      </c>
      <c r="Q187" s="250">
        <v>75</v>
      </c>
      <c r="R187" s="160">
        <f>Q187/P187*100</f>
        <v>100</v>
      </c>
    </row>
    <row r="188" spans="1:18" ht="153.75" customHeight="1">
      <c r="A188" s="445"/>
      <c r="B188" s="517"/>
      <c r="C188" s="445"/>
      <c r="D188" s="475"/>
      <c r="E188" s="475"/>
      <c r="F188" s="475"/>
      <c r="G188" s="475"/>
      <c r="H188" s="475"/>
      <c r="I188" s="475"/>
      <c r="J188" s="475"/>
      <c r="K188" s="475"/>
      <c r="L188" s="475"/>
      <c r="M188" s="475"/>
      <c r="N188" s="468"/>
      <c r="O188" s="194" t="s">
        <v>242</v>
      </c>
      <c r="P188" s="250">
        <v>1</v>
      </c>
      <c r="Q188" s="250">
        <v>0</v>
      </c>
      <c r="R188" s="160">
        <f>Q188/P188*100</f>
        <v>0</v>
      </c>
    </row>
    <row r="189" spans="1:18" ht="68.25" customHeight="1">
      <c r="A189" s="445"/>
      <c r="B189" s="517"/>
      <c r="C189" s="445"/>
      <c r="D189" s="475"/>
      <c r="E189" s="475"/>
      <c r="F189" s="475"/>
      <c r="G189" s="475"/>
      <c r="H189" s="475"/>
      <c r="I189" s="475"/>
      <c r="J189" s="475"/>
      <c r="K189" s="475"/>
      <c r="L189" s="475"/>
      <c r="M189" s="475"/>
      <c r="N189" s="468"/>
      <c r="O189" s="194" t="s">
        <v>241</v>
      </c>
      <c r="P189" s="250">
        <v>88.9</v>
      </c>
      <c r="Q189" s="250">
        <v>93.5</v>
      </c>
      <c r="R189" s="160">
        <f>Q189/P189*100</f>
        <v>105.17435320584927</v>
      </c>
    </row>
    <row r="190" spans="1:18" ht="15" customHeight="1">
      <c r="A190" s="469" t="s">
        <v>27</v>
      </c>
      <c r="B190" s="470"/>
      <c r="C190" s="471"/>
      <c r="D190" s="51"/>
      <c r="E190" s="48"/>
      <c r="F190" s="48"/>
      <c r="G190" s="48"/>
      <c r="H190" s="48"/>
      <c r="I190" s="88"/>
      <c r="J190" s="88"/>
      <c r="K190" s="88"/>
      <c r="L190" s="88"/>
      <c r="M190" s="48"/>
      <c r="N190" s="249"/>
      <c r="O190" s="251"/>
      <c r="P190" s="240"/>
      <c r="Q190" s="240"/>
      <c r="R190" s="244"/>
    </row>
    <row r="191" spans="1:18">
      <c r="A191" s="444" t="s">
        <v>138</v>
      </c>
      <c r="B191" s="507" t="s">
        <v>204</v>
      </c>
      <c r="C191" s="444"/>
      <c r="D191" s="481">
        <f>F191+H191+J191+L191</f>
        <v>4529.8</v>
      </c>
      <c r="E191" s="481">
        <f>G191+I191+K191+M191</f>
        <v>4529.8</v>
      </c>
      <c r="F191" s="424">
        <v>0</v>
      </c>
      <c r="G191" s="424">
        <v>0</v>
      </c>
      <c r="H191" s="460">
        <v>2100</v>
      </c>
      <c r="I191" s="460">
        <v>2100</v>
      </c>
      <c r="J191" s="460">
        <v>2429.8000000000002</v>
      </c>
      <c r="K191" s="472">
        <v>2429.8000000000002</v>
      </c>
      <c r="L191" s="460">
        <v>0</v>
      </c>
      <c r="M191" s="460">
        <v>0</v>
      </c>
      <c r="N191" s="458">
        <f>E191/D191*100</f>
        <v>100</v>
      </c>
      <c r="O191" s="452"/>
      <c r="P191" s="455"/>
      <c r="Q191" s="404"/>
      <c r="R191" s="399"/>
    </row>
    <row r="192" spans="1:18">
      <c r="A192" s="445"/>
      <c r="B192" s="508"/>
      <c r="C192" s="445"/>
      <c r="D192" s="510"/>
      <c r="E192" s="510"/>
      <c r="F192" s="512"/>
      <c r="G192" s="512"/>
      <c r="H192" s="461"/>
      <c r="I192" s="461"/>
      <c r="J192" s="461"/>
      <c r="K192" s="473"/>
      <c r="L192" s="461"/>
      <c r="M192" s="461"/>
      <c r="N192" s="459"/>
      <c r="O192" s="453"/>
      <c r="P192" s="456"/>
      <c r="Q192" s="405"/>
      <c r="R192" s="407"/>
    </row>
    <row r="193" spans="1:18">
      <c r="A193" s="445"/>
      <c r="B193" s="508"/>
      <c r="C193" s="445"/>
      <c r="D193" s="510"/>
      <c r="E193" s="510"/>
      <c r="F193" s="512"/>
      <c r="G193" s="512"/>
      <c r="H193" s="461"/>
      <c r="I193" s="461"/>
      <c r="J193" s="461"/>
      <c r="K193" s="473"/>
      <c r="L193" s="461"/>
      <c r="M193" s="461"/>
      <c r="N193" s="459"/>
      <c r="O193" s="453"/>
      <c r="P193" s="456"/>
      <c r="Q193" s="405"/>
      <c r="R193" s="407"/>
    </row>
    <row r="194" spans="1:18">
      <c r="A194" s="445"/>
      <c r="B194" s="508"/>
      <c r="C194" s="445"/>
      <c r="D194" s="510"/>
      <c r="E194" s="510"/>
      <c r="F194" s="512"/>
      <c r="G194" s="512"/>
      <c r="H194" s="461"/>
      <c r="I194" s="461"/>
      <c r="J194" s="461"/>
      <c r="K194" s="473"/>
      <c r="L194" s="461"/>
      <c r="M194" s="461"/>
      <c r="N194" s="459"/>
      <c r="O194" s="453"/>
      <c r="P194" s="456"/>
      <c r="Q194" s="405"/>
      <c r="R194" s="407"/>
    </row>
    <row r="195" spans="1:18" ht="38.25" customHeight="1">
      <c r="A195" s="446"/>
      <c r="B195" s="509"/>
      <c r="C195" s="446"/>
      <c r="D195" s="511"/>
      <c r="E195" s="511"/>
      <c r="F195" s="513"/>
      <c r="G195" s="513"/>
      <c r="H195" s="461"/>
      <c r="I195" s="461"/>
      <c r="J195" s="461"/>
      <c r="K195" s="473"/>
      <c r="L195" s="461"/>
      <c r="M195" s="461"/>
      <c r="N195" s="459"/>
      <c r="O195" s="454"/>
      <c r="P195" s="457"/>
      <c r="Q195" s="406"/>
      <c r="R195" s="400"/>
    </row>
    <row r="196" spans="1:18">
      <c r="A196" s="493" t="s">
        <v>139</v>
      </c>
      <c r="B196" s="507" t="s">
        <v>207</v>
      </c>
      <c r="C196" s="493"/>
      <c r="D196" s="481">
        <f>F196+H196+J196+L196</f>
        <v>15437.3</v>
      </c>
      <c r="E196" s="386">
        <f>G196+I196+K196+M196</f>
        <v>15622.2</v>
      </c>
      <c r="F196" s="424">
        <v>0</v>
      </c>
      <c r="G196" s="424">
        <v>0</v>
      </c>
      <c r="H196" s="424">
        <v>10173</v>
      </c>
      <c r="I196" s="424">
        <v>10286.1</v>
      </c>
      <c r="J196" s="424">
        <v>5264.3</v>
      </c>
      <c r="K196" s="424">
        <v>5336.1</v>
      </c>
      <c r="L196" s="424">
        <v>0</v>
      </c>
      <c r="M196" s="424">
        <v>0</v>
      </c>
      <c r="N196" s="458">
        <f>E196/D196*100</f>
        <v>101.1977483109093</v>
      </c>
      <c r="O196" s="452"/>
      <c r="P196" s="455"/>
      <c r="Q196" s="404"/>
      <c r="R196" s="399"/>
    </row>
    <row r="197" spans="1:18">
      <c r="A197" s="505"/>
      <c r="B197" s="508"/>
      <c r="C197" s="505"/>
      <c r="D197" s="510"/>
      <c r="E197" s="512"/>
      <c r="F197" s="504"/>
      <c r="G197" s="504"/>
      <c r="H197" s="504"/>
      <c r="I197" s="504"/>
      <c r="J197" s="504"/>
      <c r="K197" s="504"/>
      <c r="L197" s="504"/>
      <c r="M197" s="504"/>
      <c r="N197" s="459"/>
      <c r="O197" s="453"/>
      <c r="P197" s="456"/>
      <c r="Q197" s="405"/>
      <c r="R197" s="407"/>
    </row>
    <row r="198" spans="1:18">
      <c r="A198" s="505"/>
      <c r="B198" s="508"/>
      <c r="C198" s="505"/>
      <c r="D198" s="510"/>
      <c r="E198" s="512"/>
      <c r="F198" s="504"/>
      <c r="G198" s="504"/>
      <c r="H198" s="504"/>
      <c r="I198" s="504"/>
      <c r="J198" s="504"/>
      <c r="K198" s="504"/>
      <c r="L198" s="504"/>
      <c r="M198" s="504"/>
      <c r="N198" s="459"/>
      <c r="O198" s="453"/>
      <c r="P198" s="456"/>
      <c r="Q198" s="405"/>
      <c r="R198" s="407"/>
    </row>
    <row r="199" spans="1:18">
      <c r="A199" s="505"/>
      <c r="B199" s="508"/>
      <c r="C199" s="505"/>
      <c r="D199" s="510"/>
      <c r="E199" s="512"/>
      <c r="F199" s="504"/>
      <c r="G199" s="504"/>
      <c r="H199" s="504"/>
      <c r="I199" s="504"/>
      <c r="J199" s="504"/>
      <c r="K199" s="504"/>
      <c r="L199" s="504"/>
      <c r="M199" s="504"/>
      <c r="N199" s="459"/>
      <c r="O199" s="453"/>
      <c r="P199" s="456"/>
      <c r="Q199" s="405"/>
      <c r="R199" s="407"/>
    </row>
    <row r="200" spans="1:18" ht="42" customHeight="1">
      <c r="A200" s="506"/>
      <c r="B200" s="509"/>
      <c r="C200" s="506"/>
      <c r="D200" s="511"/>
      <c r="E200" s="513"/>
      <c r="F200" s="425"/>
      <c r="G200" s="425"/>
      <c r="H200" s="425"/>
      <c r="I200" s="425"/>
      <c r="J200" s="425"/>
      <c r="K200" s="425"/>
      <c r="L200" s="425"/>
      <c r="M200" s="425"/>
      <c r="N200" s="459"/>
      <c r="O200" s="454"/>
      <c r="P200" s="457"/>
      <c r="Q200" s="406"/>
      <c r="R200" s="400"/>
    </row>
    <row r="201" spans="1:18" ht="55.5">
      <c r="A201" s="214" t="s">
        <v>205</v>
      </c>
      <c r="B201" s="204" t="s">
        <v>208</v>
      </c>
      <c r="C201" s="214"/>
      <c r="D201" s="215">
        <f t="shared" ref="D201:E203" si="136">F201+H201+J201+L201</f>
        <v>0</v>
      </c>
      <c r="E201" s="215">
        <f t="shared" si="136"/>
        <v>0</v>
      </c>
      <c r="F201" s="211">
        <v>0</v>
      </c>
      <c r="G201" s="211">
        <v>0</v>
      </c>
      <c r="H201" s="211">
        <v>0</v>
      </c>
      <c r="I201" s="211">
        <v>0</v>
      </c>
      <c r="J201" s="211">
        <v>0</v>
      </c>
      <c r="K201" s="211">
        <v>0</v>
      </c>
      <c r="L201" s="211">
        <v>0</v>
      </c>
      <c r="M201" s="211">
        <v>0</v>
      </c>
      <c r="N201" s="220" t="e">
        <f>E201/D201*100</f>
        <v>#DIV/0!</v>
      </c>
      <c r="O201" s="194"/>
      <c r="P201" s="65"/>
      <c r="Q201" s="19"/>
      <c r="R201" s="45"/>
    </row>
    <row r="202" spans="1:18" ht="60" customHeight="1">
      <c r="A202" s="214" t="s">
        <v>206</v>
      </c>
      <c r="B202" s="226" t="s">
        <v>209</v>
      </c>
      <c r="C202" s="214"/>
      <c r="D202" s="215">
        <f t="shared" si="136"/>
        <v>2395.9</v>
      </c>
      <c r="E202" s="215">
        <f t="shared" si="136"/>
        <v>2395.9</v>
      </c>
      <c r="F202" s="211">
        <v>0</v>
      </c>
      <c r="G202" s="211">
        <v>0</v>
      </c>
      <c r="H202" s="211">
        <v>2395.9</v>
      </c>
      <c r="I202" s="211">
        <v>2395.9</v>
      </c>
      <c r="J202" s="211">
        <v>0</v>
      </c>
      <c r="K202" s="211">
        <v>0</v>
      </c>
      <c r="L202" s="211">
        <v>0</v>
      </c>
      <c r="M202" s="211">
        <v>0</v>
      </c>
      <c r="N202" s="220">
        <f>E202/D202*100</f>
        <v>100</v>
      </c>
      <c r="O202" s="194"/>
      <c r="P202" s="65"/>
      <c r="Q202" s="19"/>
      <c r="R202" s="45"/>
    </row>
    <row r="203" spans="1:18" ht="66.75" customHeight="1">
      <c r="A203" s="178" t="s">
        <v>140</v>
      </c>
      <c r="B203" s="205" t="s">
        <v>216</v>
      </c>
      <c r="C203" s="176"/>
      <c r="D203" s="23">
        <f t="shared" si="136"/>
        <v>800</v>
      </c>
      <c r="E203" s="23">
        <f t="shared" si="136"/>
        <v>0</v>
      </c>
      <c r="F203" s="23">
        <f>F205+F206+F207+F208+F209</f>
        <v>0</v>
      </c>
      <c r="G203" s="23">
        <f t="shared" ref="G203:N203" si="137">G205+G206+G207+G208+G209</f>
        <v>0</v>
      </c>
      <c r="H203" s="23">
        <f t="shared" si="137"/>
        <v>0</v>
      </c>
      <c r="I203" s="23">
        <f t="shared" si="137"/>
        <v>0</v>
      </c>
      <c r="J203" s="23">
        <f t="shared" si="137"/>
        <v>800</v>
      </c>
      <c r="K203" s="23">
        <f t="shared" si="137"/>
        <v>0</v>
      </c>
      <c r="L203" s="23">
        <f t="shared" si="137"/>
        <v>0</v>
      </c>
      <c r="M203" s="23">
        <f t="shared" si="137"/>
        <v>0</v>
      </c>
      <c r="N203" s="23" t="e">
        <f t="shared" si="137"/>
        <v>#DIV/0!</v>
      </c>
      <c r="O203" s="144" t="s">
        <v>243</v>
      </c>
      <c r="P203" s="180">
        <v>0</v>
      </c>
      <c r="Q203" s="180">
        <v>0</v>
      </c>
      <c r="R203" s="89">
        <v>0</v>
      </c>
    </row>
    <row r="204" spans="1:18">
      <c r="A204" s="433" t="s">
        <v>27</v>
      </c>
      <c r="B204" s="433"/>
      <c r="C204" s="433"/>
      <c r="D204" s="94"/>
      <c r="E204" s="99"/>
      <c r="F204" s="99"/>
      <c r="G204" s="61"/>
      <c r="H204" s="61"/>
      <c r="I204" s="99"/>
      <c r="J204" s="99"/>
      <c r="K204" s="99"/>
      <c r="L204" s="99"/>
      <c r="M204" s="61"/>
      <c r="N204" s="98"/>
      <c r="O204" s="162"/>
      <c r="P204" s="19"/>
      <c r="Q204" s="19"/>
      <c r="R204" s="45"/>
    </row>
    <row r="205" spans="1:18" ht="101.25">
      <c r="A205" s="25" t="s">
        <v>141</v>
      </c>
      <c r="B205" s="119" t="s">
        <v>210</v>
      </c>
      <c r="C205" s="21"/>
      <c r="D205" s="30">
        <f t="shared" ref="D205:E208" si="138">F205+H205+J205+L205</f>
        <v>0</v>
      </c>
      <c r="E205" s="30">
        <f t="shared" si="138"/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66" t="e">
        <f>E205/D205*100</f>
        <v>#DIV/0!</v>
      </c>
      <c r="O205" s="195"/>
      <c r="P205" s="19"/>
      <c r="Q205" s="19"/>
      <c r="R205" s="58"/>
    </row>
    <row r="206" spans="1:18" ht="44.25">
      <c r="A206" s="25" t="s">
        <v>142</v>
      </c>
      <c r="B206" s="119" t="s">
        <v>211</v>
      </c>
      <c r="C206" s="11"/>
      <c r="D206" s="30">
        <f t="shared" si="138"/>
        <v>150</v>
      </c>
      <c r="E206" s="30">
        <f t="shared" si="138"/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150</v>
      </c>
      <c r="K206" s="47">
        <v>0</v>
      </c>
      <c r="L206" s="47">
        <v>0</v>
      </c>
      <c r="M206" s="47">
        <v>0</v>
      </c>
      <c r="N206" s="59">
        <v>0</v>
      </c>
      <c r="O206" s="196"/>
      <c r="P206" s="19"/>
      <c r="Q206" s="19"/>
      <c r="R206" s="58"/>
    </row>
    <row r="207" spans="1:18" ht="45">
      <c r="A207" s="10" t="s">
        <v>143</v>
      </c>
      <c r="B207" s="218" t="s">
        <v>212</v>
      </c>
      <c r="C207" s="11"/>
      <c r="D207" s="30">
        <f t="shared" si="138"/>
        <v>50</v>
      </c>
      <c r="E207" s="30">
        <f t="shared" si="138"/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50</v>
      </c>
      <c r="K207" s="47">
        <v>0</v>
      </c>
      <c r="L207" s="47">
        <v>0</v>
      </c>
      <c r="M207" s="47">
        <v>0</v>
      </c>
      <c r="N207" s="66">
        <f>E207/D207*100</f>
        <v>0</v>
      </c>
      <c r="O207" s="196"/>
      <c r="P207" s="19"/>
      <c r="Q207" s="19"/>
      <c r="R207" s="45"/>
    </row>
    <row r="208" spans="1:18" ht="33">
      <c r="A208" s="214" t="s">
        <v>214</v>
      </c>
      <c r="B208" s="119" t="s">
        <v>213</v>
      </c>
      <c r="C208" s="21"/>
      <c r="D208" s="30">
        <f t="shared" si="138"/>
        <v>450</v>
      </c>
      <c r="E208" s="30">
        <f t="shared" si="138"/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450</v>
      </c>
      <c r="K208" s="47">
        <v>0</v>
      </c>
      <c r="L208" s="47">
        <v>0</v>
      </c>
      <c r="M208" s="47">
        <v>0</v>
      </c>
      <c r="N208" s="66">
        <f>E208/D208*100</f>
        <v>0</v>
      </c>
      <c r="O208" s="196"/>
      <c r="P208" s="19"/>
      <c r="Q208" s="19"/>
      <c r="R208" s="58"/>
    </row>
    <row r="209" spans="1:18" ht="44.25">
      <c r="A209" s="214" t="s">
        <v>144</v>
      </c>
      <c r="B209" s="219" t="s">
        <v>215</v>
      </c>
      <c r="C209" s="216"/>
      <c r="D209" s="30">
        <f t="shared" ref="D209" si="139">F209+H209+J209+L209</f>
        <v>150</v>
      </c>
      <c r="E209" s="30">
        <f t="shared" ref="E209" si="140">G209+I209+K209+M209</f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150</v>
      </c>
      <c r="K209" s="47">
        <v>0</v>
      </c>
      <c r="L209" s="47">
        <v>0</v>
      </c>
      <c r="M209" s="47">
        <v>0</v>
      </c>
      <c r="N209" s="66">
        <f>E209/D209*100</f>
        <v>0</v>
      </c>
      <c r="O209" s="227"/>
      <c r="P209" s="217"/>
      <c r="Q209" s="217"/>
      <c r="R209" s="228"/>
    </row>
    <row r="210" spans="1:18" ht="123.75">
      <c r="A210" s="85">
        <v>6</v>
      </c>
      <c r="B210" s="177" t="s">
        <v>181</v>
      </c>
      <c r="C210" s="177"/>
      <c r="D210" s="31">
        <f>F210+H210+J210+L210</f>
        <v>93005.7</v>
      </c>
      <c r="E210" s="31">
        <f>G210+I210+K210+M210</f>
        <v>92962.1</v>
      </c>
      <c r="F210" s="31">
        <f>F212+F213+F214+F215+F216</f>
        <v>0</v>
      </c>
      <c r="G210" s="31">
        <f>G212+G213+G214+G215+G216</f>
        <v>0</v>
      </c>
      <c r="H210" s="31">
        <f>H212+H213+H214+H215+H216</f>
        <v>75046.7</v>
      </c>
      <c r="I210" s="31">
        <f t="shared" ref="I210:M210" si="141">I212+I213+I214+I215+I216</f>
        <v>75046.7</v>
      </c>
      <c r="J210" s="31">
        <f t="shared" si="141"/>
        <v>17959</v>
      </c>
      <c r="K210" s="31">
        <f t="shared" si="141"/>
        <v>17915.400000000001</v>
      </c>
      <c r="L210" s="31">
        <f t="shared" si="141"/>
        <v>0</v>
      </c>
      <c r="M210" s="31">
        <f t="shared" si="141"/>
        <v>0</v>
      </c>
      <c r="N210" s="69">
        <f>E210/D210*100</f>
        <v>99.953121152789564</v>
      </c>
      <c r="O210" s="182" t="s">
        <v>185</v>
      </c>
      <c r="P210" s="341">
        <v>0.35099999999999998</v>
      </c>
      <c r="Q210" s="341">
        <v>0.35099999999999998</v>
      </c>
      <c r="R210" s="179">
        <f>Q210/P210*100</f>
        <v>100</v>
      </c>
    </row>
    <row r="211" spans="1:18">
      <c r="A211" s="433" t="s">
        <v>27</v>
      </c>
      <c r="B211" s="433"/>
      <c r="C211" s="433"/>
      <c r="D211" s="100"/>
      <c r="E211" s="88"/>
      <c r="F211" s="99"/>
      <c r="G211" s="61"/>
      <c r="H211" s="61"/>
      <c r="I211" s="99"/>
      <c r="J211" s="99"/>
      <c r="K211" s="99"/>
      <c r="L211" s="99"/>
      <c r="M211" s="61"/>
      <c r="N211" s="94"/>
      <c r="O211" s="197"/>
      <c r="P211" s="51"/>
      <c r="Q211" s="91"/>
      <c r="R211" s="91"/>
    </row>
    <row r="212" spans="1:18" ht="56.25">
      <c r="A212" s="115" t="s">
        <v>155</v>
      </c>
      <c r="B212" s="112" t="s">
        <v>153</v>
      </c>
      <c r="C212" s="71"/>
      <c r="D212" s="23">
        <f t="shared" ref="D212:E215" si="142">F212+H212+J212+L212</f>
        <v>1834.5</v>
      </c>
      <c r="E212" s="23">
        <f t="shared" si="142"/>
        <v>1834.5</v>
      </c>
      <c r="F212" s="26">
        <v>0</v>
      </c>
      <c r="G212" s="26">
        <v>0</v>
      </c>
      <c r="H212" s="26">
        <v>0</v>
      </c>
      <c r="I212" s="26">
        <v>0</v>
      </c>
      <c r="J212" s="223">
        <v>1834.5</v>
      </c>
      <c r="K212" s="223">
        <v>1834.5</v>
      </c>
      <c r="L212" s="26">
        <v>0</v>
      </c>
      <c r="M212" s="26">
        <v>0</v>
      </c>
      <c r="N212" s="10">
        <f>E212/D212*100</f>
        <v>100</v>
      </c>
      <c r="O212" s="144"/>
      <c r="P212" s="72"/>
      <c r="Q212" s="8"/>
      <c r="R212" s="16"/>
    </row>
    <row r="213" spans="1:18" ht="45">
      <c r="A213" s="115" t="s">
        <v>156</v>
      </c>
      <c r="B213" s="114" t="s">
        <v>154</v>
      </c>
      <c r="C213" s="21"/>
      <c r="D213" s="73">
        <f t="shared" si="142"/>
        <v>91161.2</v>
      </c>
      <c r="E213" s="73">
        <f t="shared" si="142"/>
        <v>91117.599999999991</v>
      </c>
      <c r="F213" s="334">
        <v>0</v>
      </c>
      <c r="G213" s="334">
        <v>0</v>
      </c>
      <c r="H213" s="225">
        <v>75046.7</v>
      </c>
      <c r="I213" s="225">
        <v>75046.7</v>
      </c>
      <c r="J213" s="225">
        <v>16114.5</v>
      </c>
      <c r="K213" s="225">
        <v>16070.9</v>
      </c>
      <c r="L213" s="74">
        <v>0</v>
      </c>
      <c r="M213" s="74">
        <v>0</v>
      </c>
      <c r="N213" s="75">
        <f>E213/D213*100</f>
        <v>99.952172634849035</v>
      </c>
      <c r="O213" s="144"/>
      <c r="P213" s="72"/>
      <c r="Q213" s="72"/>
      <c r="R213" s="76"/>
    </row>
    <row r="214" spans="1:18" ht="55.5">
      <c r="A214" s="224" t="s">
        <v>157</v>
      </c>
      <c r="B214" s="222" t="s">
        <v>217</v>
      </c>
      <c r="C214" s="11"/>
      <c r="D214" s="73">
        <f t="shared" si="142"/>
        <v>0</v>
      </c>
      <c r="E214" s="73">
        <f t="shared" si="142"/>
        <v>0</v>
      </c>
      <c r="F214" s="117">
        <v>0</v>
      </c>
      <c r="G214" s="117">
        <v>0</v>
      </c>
      <c r="H214" s="117">
        <v>0</v>
      </c>
      <c r="I214" s="117">
        <v>0</v>
      </c>
      <c r="J214" s="74">
        <v>0</v>
      </c>
      <c r="K214" s="74">
        <v>0</v>
      </c>
      <c r="L214" s="116">
        <v>0</v>
      </c>
      <c r="M214" s="116">
        <v>0</v>
      </c>
      <c r="N214" s="110">
        <v>0</v>
      </c>
      <c r="O214" s="198"/>
      <c r="P214" s="88"/>
      <c r="Q214" s="88"/>
      <c r="R214" s="88"/>
    </row>
    <row r="215" spans="1:18" ht="55.5">
      <c r="A215" s="224" t="s">
        <v>158</v>
      </c>
      <c r="B215" s="221" t="s">
        <v>218</v>
      </c>
      <c r="C215" s="221"/>
      <c r="D215" s="73">
        <f t="shared" si="142"/>
        <v>0</v>
      </c>
      <c r="E215" s="73">
        <f t="shared" si="142"/>
        <v>0</v>
      </c>
      <c r="F215" s="225">
        <v>0</v>
      </c>
      <c r="G215" s="225">
        <v>0</v>
      </c>
      <c r="H215" s="225">
        <v>0</v>
      </c>
      <c r="I215" s="225">
        <v>0</v>
      </c>
      <c r="J215" s="74">
        <v>0</v>
      </c>
      <c r="K215" s="74">
        <v>0</v>
      </c>
      <c r="L215" s="333">
        <v>0</v>
      </c>
      <c r="M215" s="333">
        <v>0</v>
      </c>
      <c r="N215" s="221">
        <v>0</v>
      </c>
      <c r="O215" s="199"/>
      <c r="P215" s="52"/>
      <c r="Q215" s="52"/>
      <c r="R215" s="52"/>
    </row>
    <row r="216" spans="1:18" ht="66.75">
      <c r="A216" s="224" t="s">
        <v>159</v>
      </c>
      <c r="B216" s="221" t="s">
        <v>219</v>
      </c>
      <c r="C216" s="110"/>
      <c r="D216" s="73">
        <f t="shared" ref="D216" si="143">F216+H216+J216+L216</f>
        <v>10</v>
      </c>
      <c r="E216" s="73">
        <f t="shared" ref="E216" si="144">G216+I216+K216+M216</f>
        <v>10</v>
      </c>
      <c r="F216" s="225">
        <v>0</v>
      </c>
      <c r="G216" s="225">
        <v>0</v>
      </c>
      <c r="H216" s="225">
        <v>0</v>
      </c>
      <c r="I216" s="225">
        <v>0</v>
      </c>
      <c r="J216" s="74">
        <v>10</v>
      </c>
      <c r="K216" s="74">
        <v>10</v>
      </c>
      <c r="L216" s="116">
        <v>0</v>
      </c>
      <c r="M216" s="116">
        <v>0</v>
      </c>
      <c r="N216" s="110">
        <v>0</v>
      </c>
      <c r="O216" s="200"/>
      <c r="P216" s="77"/>
      <c r="Q216" s="24"/>
      <c r="R216" s="24"/>
    </row>
    <row r="217" spans="1:18" ht="94.5">
      <c r="A217" s="181" t="s">
        <v>186</v>
      </c>
      <c r="B217" s="342" t="s">
        <v>220</v>
      </c>
      <c r="C217" s="130"/>
      <c r="D217" s="67">
        <f t="shared" ref="D217:M217" si="145">D219+D227</f>
        <v>84127.65</v>
      </c>
      <c r="E217" s="67">
        <f t="shared" si="145"/>
        <v>84127.65</v>
      </c>
      <c r="F217" s="67">
        <f t="shared" si="145"/>
        <v>1870.71</v>
      </c>
      <c r="G217" s="67">
        <f t="shared" si="145"/>
        <v>1870.71</v>
      </c>
      <c r="H217" s="67">
        <f t="shared" si="145"/>
        <v>74190.669999999984</v>
      </c>
      <c r="I217" s="67">
        <f t="shared" si="145"/>
        <v>74190.669999999984</v>
      </c>
      <c r="J217" s="67">
        <f t="shared" si="145"/>
        <v>6994.27</v>
      </c>
      <c r="K217" s="67">
        <f t="shared" si="145"/>
        <v>6994.27</v>
      </c>
      <c r="L217" s="67">
        <f t="shared" si="145"/>
        <v>1072</v>
      </c>
      <c r="M217" s="67">
        <f t="shared" si="145"/>
        <v>1072</v>
      </c>
      <c r="N217" s="35">
        <f>E217/D217*100</f>
        <v>100</v>
      </c>
      <c r="O217" s="340" t="s">
        <v>160</v>
      </c>
      <c r="P217" s="68">
        <v>1.0549999999999999</v>
      </c>
      <c r="Q217" s="68">
        <v>1.08</v>
      </c>
      <c r="R217" s="55">
        <f>Q217/P217*100</f>
        <v>102.36966824644551</v>
      </c>
    </row>
    <row r="218" spans="1:18">
      <c r="A218" s="593" t="s">
        <v>21</v>
      </c>
      <c r="B218" s="593"/>
      <c r="C218" s="593"/>
      <c r="D218" s="173"/>
      <c r="E218" s="170"/>
      <c r="F218" s="170"/>
      <c r="G218" s="170"/>
      <c r="H218" s="170"/>
      <c r="I218" s="174"/>
      <c r="J218" s="174"/>
      <c r="K218" s="174"/>
      <c r="L218" s="174"/>
      <c r="M218" s="170"/>
      <c r="N218" s="171"/>
      <c r="O218" s="135"/>
      <c r="P218" s="136"/>
      <c r="Q218" s="136"/>
      <c r="R218" s="137"/>
    </row>
    <row r="219" spans="1:18" ht="62.25" customHeight="1">
      <c r="A219" s="444" t="s">
        <v>161</v>
      </c>
      <c r="B219" s="516" t="s">
        <v>221</v>
      </c>
      <c r="C219" s="591"/>
      <c r="D219" s="595">
        <f>F219+H219+J219+L219</f>
        <v>80103.189999999988</v>
      </c>
      <c r="E219" s="595">
        <f>G219+I219+K219+M219</f>
        <v>80103.189999999988</v>
      </c>
      <c r="F219" s="595">
        <f>F222+F223+F224+F225+F226</f>
        <v>0</v>
      </c>
      <c r="G219" s="595">
        <f t="shared" ref="G219:M219" si="146">G222+G223+G224+G225+G226</f>
        <v>0</v>
      </c>
      <c r="H219" s="595">
        <f t="shared" si="146"/>
        <v>73473.37999999999</v>
      </c>
      <c r="I219" s="595">
        <f t="shared" si="146"/>
        <v>73473.37999999999</v>
      </c>
      <c r="J219" s="595">
        <f t="shared" si="146"/>
        <v>6629.81</v>
      </c>
      <c r="K219" s="595">
        <f t="shared" si="146"/>
        <v>6629.81</v>
      </c>
      <c r="L219" s="595">
        <f t="shared" si="146"/>
        <v>0</v>
      </c>
      <c r="M219" s="595">
        <f t="shared" si="146"/>
        <v>0</v>
      </c>
      <c r="N219" s="601">
        <f>E219/D219*100</f>
        <v>100</v>
      </c>
      <c r="O219" s="201" t="s">
        <v>160</v>
      </c>
      <c r="P219" s="139">
        <v>0.93</v>
      </c>
      <c r="Q219" s="139">
        <v>0.93</v>
      </c>
      <c r="R219" s="155">
        <f>Q219/P219*100</f>
        <v>100</v>
      </c>
    </row>
    <row r="220" spans="1:18" ht="109.5" customHeight="1">
      <c r="A220" s="445"/>
      <c r="B220" s="517"/>
      <c r="C220" s="592"/>
      <c r="D220" s="595"/>
      <c r="E220" s="595"/>
      <c r="F220" s="595"/>
      <c r="G220" s="595"/>
      <c r="H220" s="595"/>
      <c r="I220" s="595"/>
      <c r="J220" s="595"/>
      <c r="K220" s="595"/>
      <c r="L220" s="595"/>
      <c r="M220" s="595"/>
      <c r="N220" s="601"/>
      <c r="O220" s="202" t="s">
        <v>180</v>
      </c>
      <c r="P220" s="155">
        <v>29670</v>
      </c>
      <c r="Q220" s="155">
        <v>29670</v>
      </c>
      <c r="R220" s="167">
        <f>Q220/P220*100</f>
        <v>100</v>
      </c>
    </row>
    <row r="221" spans="1:18">
      <c r="A221" s="593" t="s">
        <v>27</v>
      </c>
      <c r="B221" s="593"/>
      <c r="C221" s="593"/>
      <c r="D221" s="140"/>
      <c r="E221" s="175"/>
      <c r="F221" s="134"/>
      <c r="G221" s="133"/>
      <c r="H221" s="133"/>
      <c r="I221" s="134"/>
      <c r="J221" s="134"/>
      <c r="K221" s="134"/>
      <c r="L221" s="134"/>
      <c r="M221" s="133"/>
      <c r="N221" s="142"/>
      <c r="O221" s="203"/>
      <c r="P221" s="142"/>
      <c r="Q221" s="143"/>
      <c r="R221" s="143"/>
    </row>
    <row r="222" spans="1:18" ht="67.5">
      <c r="A222" s="70" t="s">
        <v>162</v>
      </c>
      <c r="B222" s="127" t="s">
        <v>163</v>
      </c>
      <c r="C222" s="127"/>
      <c r="D222" s="23">
        <f t="shared" ref="D222:E226" si="147">F222+H222+J222+L222</f>
        <v>19233.169999999998</v>
      </c>
      <c r="E222" s="23">
        <f t="shared" si="147"/>
        <v>19233.169999999998</v>
      </c>
      <c r="F222" s="132">
        <v>0</v>
      </c>
      <c r="G222" s="132">
        <v>0</v>
      </c>
      <c r="H222" s="132">
        <v>19233.169999999998</v>
      </c>
      <c r="I222" s="132">
        <v>19233.169999999998</v>
      </c>
      <c r="J222" s="132">
        <v>0</v>
      </c>
      <c r="K222" s="132">
        <v>0</v>
      </c>
      <c r="L222" s="132">
        <v>0</v>
      </c>
      <c r="M222" s="132">
        <v>0</v>
      </c>
      <c r="N222" s="129">
        <f>E222/D222*100</f>
        <v>100</v>
      </c>
      <c r="O222" s="144" t="s">
        <v>164</v>
      </c>
      <c r="P222" s="138">
        <v>4.0439999999999996</v>
      </c>
      <c r="Q222" s="139">
        <v>1.044</v>
      </c>
      <c r="R222" s="167">
        <f>Q222/P222*100</f>
        <v>25.816023738872406</v>
      </c>
    </row>
    <row r="223" spans="1:18" ht="56.25">
      <c r="A223" s="131" t="s">
        <v>165</v>
      </c>
      <c r="B223" s="145" t="s">
        <v>166</v>
      </c>
      <c r="C223" s="125"/>
      <c r="D223" s="73">
        <f t="shared" si="147"/>
        <v>43650.59</v>
      </c>
      <c r="E223" s="73">
        <f t="shared" si="147"/>
        <v>43650.59</v>
      </c>
      <c r="F223" s="128">
        <v>0</v>
      </c>
      <c r="G223" s="128">
        <v>0</v>
      </c>
      <c r="H223" s="128">
        <v>43650.59</v>
      </c>
      <c r="I223" s="128">
        <v>43650.59</v>
      </c>
      <c r="J223" s="128">
        <v>0</v>
      </c>
      <c r="K223" s="128">
        <v>0</v>
      </c>
      <c r="L223" s="74">
        <v>0</v>
      </c>
      <c r="M223" s="74">
        <v>0</v>
      </c>
      <c r="N223" s="75">
        <f>E223/D223*100</f>
        <v>100</v>
      </c>
      <c r="O223" s="144" t="s">
        <v>167</v>
      </c>
      <c r="P223" s="72">
        <v>0.90300000000000002</v>
      </c>
      <c r="Q223" s="72">
        <v>0.90300000000000002</v>
      </c>
      <c r="R223" s="167">
        <f>Q223/P223*100</f>
        <v>100</v>
      </c>
    </row>
    <row r="224" spans="1:18" ht="57.75" customHeight="1">
      <c r="A224" s="131" t="s">
        <v>168</v>
      </c>
      <c r="B224" s="125" t="s">
        <v>169</v>
      </c>
      <c r="C224" s="125"/>
      <c r="D224" s="73">
        <f t="shared" si="147"/>
        <v>9179.7000000000007</v>
      </c>
      <c r="E224" s="73">
        <f t="shared" si="147"/>
        <v>9179.7000000000007</v>
      </c>
      <c r="F224" s="128">
        <v>0</v>
      </c>
      <c r="G224" s="128">
        <v>0</v>
      </c>
      <c r="H224" s="128">
        <v>9179.7000000000007</v>
      </c>
      <c r="I224" s="128">
        <v>9179.7000000000007</v>
      </c>
      <c r="J224" s="74">
        <v>0</v>
      </c>
      <c r="K224" s="74">
        <v>0</v>
      </c>
      <c r="L224" s="146">
        <v>0</v>
      </c>
      <c r="M224" s="146">
        <v>0</v>
      </c>
      <c r="N224" s="147">
        <f>E224/D224*100</f>
        <v>100</v>
      </c>
      <c r="O224" s="172"/>
      <c r="P224" s="72"/>
      <c r="Q224" s="72"/>
      <c r="R224" s="167"/>
    </row>
    <row r="225" spans="1:18" ht="55.5">
      <c r="A225" s="129" t="s">
        <v>170</v>
      </c>
      <c r="B225" s="126" t="s">
        <v>171</v>
      </c>
      <c r="C225" s="126"/>
      <c r="D225" s="73">
        <f t="shared" si="147"/>
        <v>1131.02</v>
      </c>
      <c r="E225" s="73">
        <f t="shared" si="147"/>
        <v>1131.02</v>
      </c>
      <c r="F225" s="128">
        <v>0</v>
      </c>
      <c r="G225" s="128">
        <v>0</v>
      </c>
      <c r="H225" s="128">
        <v>1131.02</v>
      </c>
      <c r="I225" s="128">
        <v>1131.02</v>
      </c>
      <c r="J225" s="74">
        <v>0</v>
      </c>
      <c r="K225" s="74">
        <v>0</v>
      </c>
      <c r="L225" s="146">
        <v>0</v>
      </c>
      <c r="M225" s="146">
        <v>0</v>
      </c>
      <c r="N225" s="147">
        <v>0</v>
      </c>
      <c r="O225" s="141"/>
      <c r="P225" s="141"/>
      <c r="Q225" s="141"/>
      <c r="R225" s="141"/>
    </row>
    <row r="226" spans="1:18" ht="44.25">
      <c r="A226" s="131" t="s">
        <v>172</v>
      </c>
      <c r="B226" s="266" t="s">
        <v>336</v>
      </c>
      <c r="C226" s="125"/>
      <c r="D226" s="73">
        <f t="shared" si="147"/>
        <v>6908.71</v>
      </c>
      <c r="E226" s="73">
        <f t="shared" si="147"/>
        <v>6908.71</v>
      </c>
      <c r="F226" s="132">
        <v>0</v>
      </c>
      <c r="G226" s="132">
        <v>0</v>
      </c>
      <c r="H226" s="132">
        <v>278.89999999999998</v>
      </c>
      <c r="I226" s="366">
        <v>278.89999999999998</v>
      </c>
      <c r="J226" s="132">
        <v>6629.81</v>
      </c>
      <c r="K226" s="132">
        <v>6629.81</v>
      </c>
      <c r="L226" s="132">
        <v>0</v>
      </c>
      <c r="M226" s="132">
        <v>0</v>
      </c>
      <c r="N226" s="132">
        <f>E226/D226*100</f>
        <v>100</v>
      </c>
      <c r="O226" s="172"/>
      <c r="P226" s="72"/>
      <c r="Q226" s="72"/>
      <c r="R226" s="167"/>
    </row>
    <row r="227" spans="1:18" ht="73.5">
      <c r="A227" s="148" t="s">
        <v>173</v>
      </c>
      <c r="B227" s="149" t="s">
        <v>174</v>
      </c>
      <c r="C227" s="126"/>
      <c r="D227" s="150">
        <f>F227+H227+J227+L227</f>
        <v>4024.46</v>
      </c>
      <c r="E227" s="150">
        <f>G227+I227+K227+M227</f>
        <v>4024.46</v>
      </c>
      <c r="F227" s="150">
        <f>F229+F231+F232</f>
        <v>1870.71</v>
      </c>
      <c r="G227" s="150">
        <f t="shared" ref="G227:M227" si="148">G229+G231+G232</f>
        <v>1870.71</v>
      </c>
      <c r="H227" s="150">
        <f t="shared" si="148"/>
        <v>717.29</v>
      </c>
      <c r="I227" s="150">
        <f t="shared" si="148"/>
        <v>717.29</v>
      </c>
      <c r="J227" s="150">
        <f t="shared" si="148"/>
        <v>364.46</v>
      </c>
      <c r="K227" s="150">
        <f t="shared" si="148"/>
        <v>364.46</v>
      </c>
      <c r="L227" s="150">
        <f t="shared" si="148"/>
        <v>1072</v>
      </c>
      <c r="M227" s="150">
        <f t="shared" si="148"/>
        <v>1072</v>
      </c>
      <c r="N227" s="151">
        <f t="shared" ref="N227" si="149">N229</f>
        <v>100</v>
      </c>
      <c r="O227" s="297" t="s">
        <v>357</v>
      </c>
      <c r="P227" s="77" t="s">
        <v>377</v>
      </c>
      <c r="Q227" s="24">
        <v>4736</v>
      </c>
      <c r="R227" s="167">
        <f>Q227/P227*100</f>
        <v>100</v>
      </c>
    </row>
    <row r="228" spans="1:18">
      <c r="A228" s="593" t="s">
        <v>27</v>
      </c>
      <c r="B228" s="593"/>
      <c r="C228" s="594"/>
      <c r="D228" s="168"/>
      <c r="E228" s="169"/>
      <c r="F228" s="169"/>
      <c r="G228" s="170"/>
      <c r="H228" s="170"/>
      <c r="I228" s="169"/>
      <c r="J228" s="169"/>
      <c r="K228" s="170"/>
      <c r="L228" s="170"/>
      <c r="M228" s="170"/>
      <c r="N228" s="171"/>
      <c r="O228" s="152"/>
      <c r="P228" s="153"/>
      <c r="Q228" s="153"/>
      <c r="R228" s="154"/>
    </row>
    <row r="229" spans="1:18" ht="89.25" customHeight="1">
      <c r="A229" s="589" t="s">
        <v>175</v>
      </c>
      <c r="B229" s="444" t="s">
        <v>176</v>
      </c>
      <c r="C229" s="444"/>
      <c r="D229" s="596">
        <f>F229+H229+J229+L229</f>
        <v>1932</v>
      </c>
      <c r="E229" s="596">
        <f>G229+I229+K229+M229</f>
        <v>1932</v>
      </c>
      <c r="F229" s="384">
        <v>588.48</v>
      </c>
      <c r="G229" s="384">
        <v>588.48</v>
      </c>
      <c r="H229" s="384">
        <v>599.52</v>
      </c>
      <c r="I229" s="384">
        <v>599.52</v>
      </c>
      <c r="J229" s="384">
        <v>72</v>
      </c>
      <c r="K229" s="384">
        <v>72</v>
      </c>
      <c r="L229" s="384">
        <v>672</v>
      </c>
      <c r="M229" s="384">
        <v>672</v>
      </c>
      <c r="N229" s="384">
        <f t="shared" ref="N229" si="150">E229/D229*100</f>
        <v>100</v>
      </c>
      <c r="O229" s="297" t="s">
        <v>358</v>
      </c>
      <c r="P229" s="77" t="s">
        <v>377</v>
      </c>
      <c r="Q229" s="24">
        <v>4736</v>
      </c>
      <c r="R229" s="167">
        <f>Q229/P229*100</f>
        <v>100</v>
      </c>
    </row>
    <row r="230" spans="1:18" ht="79.5">
      <c r="A230" s="590"/>
      <c r="B230" s="446"/>
      <c r="C230" s="446"/>
      <c r="D230" s="597"/>
      <c r="E230" s="597"/>
      <c r="F230" s="385"/>
      <c r="G230" s="385"/>
      <c r="H230" s="385"/>
      <c r="I230" s="385"/>
      <c r="J230" s="385"/>
      <c r="K230" s="385"/>
      <c r="L230" s="385"/>
      <c r="M230" s="385"/>
      <c r="N230" s="385"/>
      <c r="O230" s="297" t="s">
        <v>359</v>
      </c>
      <c r="P230" s="139">
        <v>2.8000000000000001E-2</v>
      </c>
      <c r="Q230" s="139">
        <v>2.8000000000000001E-2</v>
      </c>
      <c r="R230" s="167">
        <f>Q230/P230*100</f>
        <v>100</v>
      </c>
    </row>
    <row r="231" spans="1:18" ht="71.25" customHeight="1">
      <c r="A231" s="278" t="s">
        <v>339</v>
      </c>
      <c r="B231" s="277" t="s">
        <v>337</v>
      </c>
      <c r="C231" s="158"/>
      <c r="D231" s="279">
        <f>F231+H231+J231+L231</f>
        <v>0</v>
      </c>
      <c r="E231" s="279">
        <f>G231+I231+K231+M231</f>
        <v>0</v>
      </c>
      <c r="F231" s="280">
        <v>0</v>
      </c>
      <c r="G231" s="280">
        <v>0</v>
      </c>
      <c r="H231" s="280">
        <v>0</v>
      </c>
      <c r="I231" s="280">
        <v>0</v>
      </c>
      <c r="J231" s="280">
        <v>0</v>
      </c>
      <c r="K231" s="280">
        <v>0</v>
      </c>
      <c r="L231" s="280">
        <v>0</v>
      </c>
      <c r="M231" s="280">
        <v>0</v>
      </c>
      <c r="N231" s="280" t="e">
        <f t="shared" ref="N231" si="151">E231/D231*100</f>
        <v>#DIV/0!</v>
      </c>
      <c r="O231" s="158"/>
      <c r="P231" s="158"/>
      <c r="Q231" s="158" t="s">
        <v>378</v>
      </c>
      <c r="R231" s="158"/>
    </row>
    <row r="232" spans="1:18" ht="44.25">
      <c r="A232" s="278" t="s">
        <v>340</v>
      </c>
      <c r="B232" s="277" t="s">
        <v>338</v>
      </c>
      <c r="C232" s="158"/>
      <c r="D232" s="279">
        <f>F232+H232+J232+L232</f>
        <v>2092.46</v>
      </c>
      <c r="E232" s="279">
        <f>G232+I232+K232+M232</f>
        <v>2092.46</v>
      </c>
      <c r="F232" s="280">
        <v>1282.23</v>
      </c>
      <c r="G232" s="280">
        <v>1282.23</v>
      </c>
      <c r="H232" s="280">
        <v>117.77</v>
      </c>
      <c r="I232" s="280">
        <v>117.77</v>
      </c>
      <c r="J232" s="280">
        <v>292.45999999999998</v>
      </c>
      <c r="K232" s="280">
        <v>292.45999999999998</v>
      </c>
      <c r="L232" s="280">
        <v>400</v>
      </c>
      <c r="M232" s="280">
        <v>400</v>
      </c>
      <c r="N232" s="280">
        <f t="shared" ref="N232" si="152">E232/D232*100</f>
        <v>100</v>
      </c>
      <c r="O232" s="158"/>
      <c r="P232" s="158"/>
      <c r="Q232" s="158"/>
      <c r="R232" s="158"/>
    </row>
    <row r="245" spans="4:6">
      <c r="D245" s="156"/>
    </row>
    <row r="249" spans="4:6">
      <c r="D249" s="157"/>
      <c r="E249" s="157"/>
      <c r="F249" s="157"/>
    </row>
  </sheetData>
  <mergeCells count="428"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M53:M54"/>
    <mergeCell ref="N53:N54"/>
    <mergeCell ref="A53:A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C53:C54"/>
    <mergeCell ref="A10:C10"/>
    <mergeCell ref="D3:E4"/>
    <mergeCell ref="A229:A230"/>
    <mergeCell ref="B229:B230"/>
    <mergeCell ref="A219:A220"/>
    <mergeCell ref="B219:B220"/>
    <mergeCell ref="C219:C220"/>
    <mergeCell ref="A35:C35"/>
    <mergeCell ref="A41:C41"/>
    <mergeCell ref="A218:C218"/>
    <mergeCell ref="A221:C221"/>
    <mergeCell ref="A228:C228"/>
    <mergeCell ref="D219:D220"/>
    <mergeCell ref="E219:E220"/>
    <mergeCell ref="D229:D230"/>
    <mergeCell ref="C229:C230"/>
    <mergeCell ref="E229:E230"/>
    <mergeCell ref="B53:B54"/>
    <mergeCell ref="A12:C12"/>
    <mergeCell ref="C29:C31"/>
    <mergeCell ref="D29:D31"/>
    <mergeCell ref="E29:E31"/>
    <mergeCell ref="E68:E69"/>
    <mergeCell ref="A171:A173"/>
    <mergeCell ref="A1:R1"/>
    <mergeCell ref="A2:A5"/>
    <mergeCell ref="B2:B5"/>
    <mergeCell ref="C2:C5"/>
    <mergeCell ref="D2:M2"/>
    <mergeCell ref="N2:N5"/>
    <mergeCell ref="O2:O5"/>
    <mergeCell ref="P2:P5"/>
    <mergeCell ref="Q2:Q5"/>
    <mergeCell ref="R2:R5"/>
    <mergeCell ref="F3:M3"/>
    <mergeCell ref="F4:G4"/>
    <mergeCell ref="H4:I4"/>
    <mergeCell ref="J4:K4"/>
    <mergeCell ref="L4:M4"/>
    <mergeCell ref="M23:M28"/>
    <mergeCell ref="N23:N28"/>
    <mergeCell ref="A32:A33"/>
    <mergeCell ref="B32:B33"/>
    <mergeCell ref="C32:C33"/>
    <mergeCell ref="D32:D33"/>
    <mergeCell ref="E32:E33"/>
    <mergeCell ref="F32:F33"/>
    <mergeCell ref="G32:G33"/>
    <mergeCell ref="H32:H33"/>
    <mergeCell ref="G23:G28"/>
    <mergeCell ref="H23:H28"/>
    <mergeCell ref="I23:I28"/>
    <mergeCell ref="J23:J28"/>
    <mergeCell ref="K23:K28"/>
    <mergeCell ref="L23:L28"/>
    <mergeCell ref="A23:A28"/>
    <mergeCell ref="B23:B28"/>
    <mergeCell ref="C23:C28"/>
    <mergeCell ref="D23:D28"/>
    <mergeCell ref="A29:A31"/>
    <mergeCell ref="E23:E28"/>
    <mergeCell ref="K29:K31"/>
    <mergeCell ref="F29:F31"/>
    <mergeCell ref="G42:G47"/>
    <mergeCell ref="N49:N51"/>
    <mergeCell ref="I32:I33"/>
    <mergeCell ref="J32:J33"/>
    <mergeCell ref="K32:K33"/>
    <mergeCell ref="A42:A47"/>
    <mergeCell ref="B42:B47"/>
    <mergeCell ref="C42:C47"/>
    <mergeCell ref="D42:D47"/>
    <mergeCell ref="E42:E47"/>
    <mergeCell ref="F42:F47"/>
    <mergeCell ref="L32:L33"/>
    <mergeCell ref="M32:M33"/>
    <mergeCell ref="N32:N33"/>
    <mergeCell ref="O49:O51"/>
    <mergeCell ref="P49:P51"/>
    <mergeCell ref="Q49:Q51"/>
    <mergeCell ref="R49:R51"/>
    <mergeCell ref="A52:C52"/>
    <mergeCell ref="H49:H51"/>
    <mergeCell ref="I49:I51"/>
    <mergeCell ref="J49:J51"/>
    <mergeCell ref="K49:K51"/>
    <mergeCell ref="L49:L51"/>
    <mergeCell ref="M49:M51"/>
    <mergeCell ref="A49:A51"/>
    <mergeCell ref="B49:B51"/>
    <mergeCell ref="C49:C51"/>
    <mergeCell ref="D49:D51"/>
    <mergeCell ref="E49:E51"/>
    <mergeCell ref="F49:F51"/>
    <mergeCell ref="G49:G51"/>
    <mergeCell ref="A59:A61"/>
    <mergeCell ref="B59:B61"/>
    <mergeCell ref="C59:C61"/>
    <mergeCell ref="D59:D61"/>
    <mergeCell ref="E59:E61"/>
    <mergeCell ref="F59:F61"/>
    <mergeCell ref="G59:G61"/>
    <mergeCell ref="H59:H61"/>
    <mergeCell ref="G55:G58"/>
    <mergeCell ref="H55:H58"/>
    <mergeCell ref="A55:A58"/>
    <mergeCell ref="B55:B58"/>
    <mergeCell ref="C55:C58"/>
    <mergeCell ref="F55:F58"/>
    <mergeCell ref="D55:D58"/>
    <mergeCell ref="E55:E58"/>
    <mergeCell ref="O68:O69"/>
    <mergeCell ref="J59:J61"/>
    <mergeCell ref="K59:K61"/>
    <mergeCell ref="L59:L61"/>
    <mergeCell ref="M59:M61"/>
    <mergeCell ref="N59:N61"/>
    <mergeCell ref="I59:I61"/>
    <mergeCell ref="M55:M58"/>
    <mergeCell ref="N55:N58"/>
    <mergeCell ref="I55:I58"/>
    <mergeCell ref="J55:J58"/>
    <mergeCell ref="K55:K58"/>
    <mergeCell ref="L55:L58"/>
    <mergeCell ref="P68:P69"/>
    <mergeCell ref="Q68:Q69"/>
    <mergeCell ref="R68:R69"/>
    <mergeCell ref="A70:C70"/>
    <mergeCell ref="A74:A76"/>
    <mergeCell ref="B74:B76"/>
    <mergeCell ref="C74:C76"/>
    <mergeCell ref="D74:D76"/>
    <mergeCell ref="E74:E76"/>
    <mergeCell ref="I68:I69"/>
    <mergeCell ref="J68:J69"/>
    <mergeCell ref="K68:K69"/>
    <mergeCell ref="L68:L69"/>
    <mergeCell ref="M68:M69"/>
    <mergeCell ref="N68:N69"/>
    <mergeCell ref="R74:R76"/>
    <mergeCell ref="P74:P76"/>
    <mergeCell ref="Q74:Q76"/>
    <mergeCell ref="A71:A72"/>
    <mergeCell ref="B71:B72"/>
    <mergeCell ref="C71:C72"/>
    <mergeCell ref="D71:D72"/>
    <mergeCell ref="E71:E72"/>
    <mergeCell ref="L74:L76"/>
    <mergeCell ref="M74:M76"/>
    <mergeCell ref="N74:N76"/>
    <mergeCell ref="O74:O76"/>
    <mergeCell ref="F74:F76"/>
    <mergeCell ref="G74:G76"/>
    <mergeCell ref="H74:H76"/>
    <mergeCell ref="I74:I76"/>
    <mergeCell ref="J74:J76"/>
    <mergeCell ref="K74:K76"/>
    <mergeCell ref="A174:C174"/>
    <mergeCell ref="A179:A180"/>
    <mergeCell ref="B179:B180"/>
    <mergeCell ref="C179:C180"/>
    <mergeCell ref="D179:D180"/>
    <mergeCell ref="E179:E180"/>
    <mergeCell ref="K172:K173"/>
    <mergeCell ref="L172:L173"/>
    <mergeCell ref="M172:M173"/>
    <mergeCell ref="F179:F180"/>
    <mergeCell ref="G179:G180"/>
    <mergeCell ref="I172:I173"/>
    <mergeCell ref="J172:J173"/>
    <mergeCell ref="B171:B173"/>
    <mergeCell ref="H172:H173"/>
    <mergeCell ref="A181:C181"/>
    <mergeCell ref="A182:A183"/>
    <mergeCell ref="B182:B183"/>
    <mergeCell ref="C182:C183"/>
    <mergeCell ref="D182:D183"/>
    <mergeCell ref="E182:E183"/>
    <mergeCell ref="F182:F183"/>
    <mergeCell ref="A187:A189"/>
    <mergeCell ref="B187:B189"/>
    <mergeCell ref="C187:C189"/>
    <mergeCell ref="D187:D189"/>
    <mergeCell ref="E187:E189"/>
    <mergeCell ref="F187:F189"/>
    <mergeCell ref="A184:A186"/>
    <mergeCell ref="B184:B186"/>
    <mergeCell ref="C184:C186"/>
    <mergeCell ref="A191:A195"/>
    <mergeCell ref="B191:B195"/>
    <mergeCell ref="C191:C195"/>
    <mergeCell ref="D191:D195"/>
    <mergeCell ref="E191:E195"/>
    <mergeCell ref="I184:I186"/>
    <mergeCell ref="H191:H195"/>
    <mergeCell ref="I191:I195"/>
    <mergeCell ref="F191:F195"/>
    <mergeCell ref="G191:G195"/>
    <mergeCell ref="G187:G189"/>
    <mergeCell ref="H187:H189"/>
    <mergeCell ref="I187:I189"/>
    <mergeCell ref="D184:D186"/>
    <mergeCell ref="E184:E186"/>
    <mergeCell ref="F184:F186"/>
    <mergeCell ref="G184:G186"/>
    <mergeCell ref="H184:H186"/>
    <mergeCell ref="A204:C204"/>
    <mergeCell ref="A211:C211"/>
    <mergeCell ref="H196:H200"/>
    <mergeCell ref="I196:I200"/>
    <mergeCell ref="J196:J200"/>
    <mergeCell ref="K196:K200"/>
    <mergeCell ref="L196:L200"/>
    <mergeCell ref="M196:M200"/>
    <mergeCell ref="A196:A200"/>
    <mergeCell ref="B196:B200"/>
    <mergeCell ref="C196:C200"/>
    <mergeCell ref="D196:D200"/>
    <mergeCell ref="E196:E200"/>
    <mergeCell ref="F196:F200"/>
    <mergeCell ref="G196:G200"/>
    <mergeCell ref="G182:G183"/>
    <mergeCell ref="H182:H183"/>
    <mergeCell ref="I182:I183"/>
    <mergeCell ref="J182:J183"/>
    <mergeCell ref="J184:J186"/>
    <mergeCell ref="F172:F173"/>
    <mergeCell ref="G172:G173"/>
    <mergeCell ref="D172:D173"/>
    <mergeCell ref="I119:I120"/>
    <mergeCell ref="D164:D166"/>
    <mergeCell ref="E164:E166"/>
    <mergeCell ref="F164:F166"/>
    <mergeCell ref="G164:G166"/>
    <mergeCell ref="H179:H180"/>
    <mergeCell ref="I179:I180"/>
    <mergeCell ref="H157:H162"/>
    <mergeCell ref="I157:I162"/>
    <mergeCell ref="H164:H166"/>
    <mergeCell ref="I164:I166"/>
    <mergeCell ref="D157:D162"/>
    <mergeCell ref="E157:E162"/>
    <mergeCell ref="F157:F162"/>
    <mergeCell ref="G157:G162"/>
    <mergeCell ref="G119:G120"/>
    <mergeCell ref="H119:H120"/>
    <mergeCell ref="D119:D120"/>
    <mergeCell ref="E119:E120"/>
    <mergeCell ref="F119:F120"/>
    <mergeCell ref="H152:H155"/>
    <mergeCell ref="A167:C167"/>
    <mergeCell ref="C172:C173"/>
    <mergeCell ref="A163:C163"/>
    <mergeCell ref="A164:A166"/>
    <mergeCell ref="B164:B166"/>
    <mergeCell ref="C164:C166"/>
    <mergeCell ref="A77:C77"/>
    <mergeCell ref="A79:C79"/>
    <mergeCell ref="E172:E173"/>
    <mergeCell ref="A157:A162"/>
    <mergeCell ref="B157:B162"/>
    <mergeCell ref="C157:C162"/>
    <mergeCell ref="A119:A120"/>
    <mergeCell ref="B119:B120"/>
    <mergeCell ref="C119:C120"/>
    <mergeCell ref="A68:A69"/>
    <mergeCell ref="B68:B69"/>
    <mergeCell ref="C68:C69"/>
    <mergeCell ref="D68:D69"/>
    <mergeCell ref="G152:G155"/>
    <mergeCell ref="N187:N189"/>
    <mergeCell ref="A190:C190"/>
    <mergeCell ref="O191:O195"/>
    <mergeCell ref="P191:P195"/>
    <mergeCell ref="J191:J195"/>
    <mergeCell ref="K191:K195"/>
    <mergeCell ref="M187:M189"/>
    <mergeCell ref="J187:J189"/>
    <mergeCell ref="K187:K189"/>
    <mergeCell ref="L187:L189"/>
    <mergeCell ref="A152:A155"/>
    <mergeCell ref="B152:B155"/>
    <mergeCell ref="C152:C155"/>
    <mergeCell ref="D152:D155"/>
    <mergeCell ref="E152:E155"/>
    <mergeCell ref="F152:F155"/>
    <mergeCell ref="M119:M120"/>
    <mergeCell ref="N119:N120"/>
    <mergeCell ref="A121:C121"/>
    <mergeCell ref="Q191:Q195"/>
    <mergeCell ref="R191:R195"/>
    <mergeCell ref="O196:O200"/>
    <mergeCell ref="P196:P200"/>
    <mergeCell ref="Q196:Q200"/>
    <mergeCell ref="R196:R200"/>
    <mergeCell ref="N196:N200"/>
    <mergeCell ref="L191:L195"/>
    <mergeCell ref="M191:M195"/>
    <mergeCell ref="N191:N195"/>
    <mergeCell ref="L14:L15"/>
    <mergeCell ref="M14:M15"/>
    <mergeCell ref="N14:N15"/>
    <mergeCell ref="A17:A21"/>
    <mergeCell ref="B17:B21"/>
    <mergeCell ref="A14:A15"/>
    <mergeCell ref="B14:B15"/>
    <mergeCell ref="C14:C15"/>
    <mergeCell ref="D14:D15"/>
    <mergeCell ref="E14:E15"/>
    <mergeCell ref="F14:F15"/>
    <mergeCell ref="G14:G15"/>
    <mergeCell ref="D17:D21"/>
    <mergeCell ref="E17:E21"/>
    <mergeCell ref="F17:F21"/>
    <mergeCell ref="C17:C21"/>
    <mergeCell ref="L17:L21"/>
    <mergeCell ref="M17:M21"/>
    <mergeCell ref="N17:N21"/>
    <mergeCell ref="G29:G31"/>
    <mergeCell ref="H29:H31"/>
    <mergeCell ref="I29:I31"/>
    <mergeCell ref="J29:J31"/>
    <mergeCell ref="F23:F28"/>
    <mergeCell ref="H14:H15"/>
    <mergeCell ref="I14:I15"/>
    <mergeCell ref="J14:J15"/>
    <mergeCell ref="K14:K15"/>
    <mergeCell ref="G17:G21"/>
    <mergeCell ref="H17:H21"/>
    <mergeCell ref="I17:I21"/>
    <mergeCell ref="J17:J21"/>
    <mergeCell ref="K17:K21"/>
    <mergeCell ref="L29:L31"/>
    <mergeCell ref="M29:M31"/>
    <mergeCell ref="N29:N31"/>
    <mergeCell ref="B29:B31"/>
    <mergeCell ref="J71:J72"/>
    <mergeCell ref="K71:K72"/>
    <mergeCell ref="F71:F72"/>
    <mergeCell ref="L71:L72"/>
    <mergeCell ref="M71:M72"/>
    <mergeCell ref="N71:N72"/>
    <mergeCell ref="G71:G72"/>
    <mergeCell ref="H71:H72"/>
    <mergeCell ref="I71:I72"/>
    <mergeCell ref="F68:F69"/>
    <mergeCell ref="G68:G69"/>
    <mergeCell ref="H68:H69"/>
    <mergeCell ref="M42:M47"/>
    <mergeCell ref="N42:N47"/>
    <mergeCell ref="H42:H47"/>
    <mergeCell ref="I42:I47"/>
    <mergeCell ref="J42:J47"/>
    <mergeCell ref="K42:K47"/>
    <mergeCell ref="L42:L47"/>
    <mergeCell ref="A48:C48"/>
    <mergeCell ref="P182:P183"/>
    <mergeCell ref="Q182:Q183"/>
    <mergeCell ref="R182:R183"/>
    <mergeCell ref="O184:O186"/>
    <mergeCell ref="P184:P186"/>
    <mergeCell ref="Q184:Q186"/>
    <mergeCell ref="R184:R186"/>
    <mergeCell ref="J152:J155"/>
    <mergeCell ref="K152:K155"/>
    <mergeCell ref="L152:L155"/>
    <mergeCell ref="M152:M155"/>
    <mergeCell ref="N152:N155"/>
    <mergeCell ref="K182:K183"/>
    <mergeCell ref="M182:M183"/>
    <mergeCell ref="N182:N183"/>
    <mergeCell ref="K184:K186"/>
    <mergeCell ref="L184:L186"/>
    <mergeCell ref="M184:M186"/>
    <mergeCell ref="N184:N186"/>
    <mergeCell ref="J179:J180"/>
    <mergeCell ref="K179:K180"/>
    <mergeCell ref="N172:N173"/>
    <mergeCell ref="L164:L166"/>
    <mergeCell ref="M164:M166"/>
    <mergeCell ref="L182:L183"/>
    <mergeCell ref="L179:L180"/>
    <mergeCell ref="M179:M180"/>
    <mergeCell ref="N179:N180"/>
    <mergeCell ref="J119:J120"/>
    <mergeCell ref="K119:K120"/>
    <mergeCell ref="L119:L120"/>
    <mergeCell ref="I152:I155"/>
    <mergeCell ref="O182:O183"/>
    <mergeCell ref="N164:N166"/>
    <mergeCell ref="N157:N162"/>
    <mergeCell ref="J157:J162"/>
    <mergeCell ref="K157:K162"/>
    <mergeCell ref="L157:L162"/>
    <mergeCell ref="M157:M162"/>
    <mergeCell ref="J164:J166"/>
    <mergeCell ref="K164:K166"/>
  </mergeCells>
  <pageMargins left="0.70866141732283472" right="0.70866141732283472" top="0.31" bottom="0.22" header="0.31" footer="0.16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P4" sqref="P4"/>
    </sheetView>
  </sheetViews>
  <sheetFormatPr defaultRowHeight="15"/>
  <cols>
    <col min="1" max="1" width="5.85546875" customWidth="1"/>
    <col min="2" max="2" width="30.85546875" customWidth="1"/>
    <col min="3" max="3" width="11.5703125" customWidth="1"/>
    <col min="4" max="4" width="9.5703125" customWidth="1"/>
    <col min="5" max="5" width="9" customWidth="1"/>
    <col min="6" max="6" width="10.28515625" customWidth="1"/>
    <col min="7" max="7" width="12.5703125" customWidth="1"/>
    <col min="8" max="8" width="12.42578125" customWidth="1"/>
    <col min="9" max="9" width="11.42578125" customWidth="1"/>
    <col min="10" max="10" width="13" customWidth="1"/>
    <col min="11" max="11" width="11.7109375" customWidth="1"/>
    <col min="12" max="12" width="12.7109375" customWidth="1"/>
    <col min="13" max="13" width="12.140625" customWidth="1"/>
    <col min="14" max="14" width="10.85546875" customWidth="1"/>
  </cols>
  <sheetData>
    <row r="1" spans="1:20" ht="57" customHeight="1">
      <c r="A1" s="608" t="s">
        <v>361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343"/>
      <c r="P1" s="343"/>
      <c r="Q1" s="343"/>
      <c r="R1" s="343"/>
      <c r="S1" s="343"/>
      <c r="T1" s="343"/>
    </row>
    <row r="2" spans="1:20" ht="42" customHeight="1">
      <c r="A2" s="602" t="s">
        <v>2</v>
      </c>
      <c r="B2" s="604" t="s">
        <v>3</v>
      </c>
      <c r="C2" s="606" t="s">
        <v>1</v>
      </c>
      <c r="D2" s="609" t="s">
        <v>12</v>
      </c>
      <c r="E2" s="610"/>
      <c r="F2" s="609" t="s">
        <v>13</v>
      </c>
      <c r="G2" s="610"/>
      <c r="H2" s="609" t="s">
        <v>14</v>
      </c>
      <c r="I2" s="610"/>
      <c r="J2" s="609" t="s">
        <v>15</v>
      </c>
      <c r="K2" s="610"/>
      <c r="L2" s="610" t="s">
        <v>360</v>
      </c>
      <c r="M2" s="610"/>
      <c r="N2" s="606" t="s">
        <v>5</v>
      </c>
    </row>
    <row r="3" spans="1:20">
      <c r="A3" s="603"/>
      <c r="B3" s="605"/>
      <c r="C3" s="607"/>
      <c r="D3" s="344" t="s">
        <v>356</v>
      </c>
      <c r="E3" s="344" t="s">
        <v>17</v>
      </c>
      <c r="F3" s="344" t="s">
        <v>356</v>
      </c>
      <c r="G3" s="344" t="s">
        <v>17</v>
      </c>
      <c r="H3" s="344" t="s">
        <v>356</v>
      </c>
      <c r="I3" s="344" t="s">
        <v>17</v>
      </c>
      <c r="J3" s="344" t="s">
        <v>356</v>
      </c>
      <c r="K3" s="344" t="s">
        <v>17</v>
      </c>
      <c r="L3" s="344" t="s">
        <v>356</v>
      </c>
      <c r="M3" s="344" t="s">
        <v>17</v>
      </c>
      <c r="N3" s="607"/>
    </row>
    <row r="4" spans="1:20" ht="38.25">
      <c r="A4" s="349">
        <v>1</v>
      </c>
      <c r="B4" s="346" t="s">
        <v>20</v>
      </c>
      <c r="C4" s="350" t="s">
        <v>233</v>
      </c>
      <c r="D4" s="351">
        <v>565.4</v>
      </c>
      <c r="E4" s="351">
        <v>317.89999999999998</v>
      </c>
      <c r="F4" s="351">
        <v>4003.7</v>
      </c>
      <c r="G4" s="351">
        <v>3978.7</v>
      </c>
      <c r="H4" s="351">
        <v>138153</v>
      </c>
      <c r="I4" s="351">
        <v>138149.70000000001</v>
      </c>
      <c r="J4" s="351">
        <v>0</v>
      </c>
      <c r="K4" s="351">
        <v>0</v>
      </c>
      <c r="L4" s="351">
        <f>D4+F4+H4+J4</f>
        <v>142722.1</v>
      </c>
      <c r="M4" s="351">
        <f>E4+G4+I4+K4</f>
        <v>142446.30000000002</v>
      </c>
      <c r="N4" s="381">
        <f>M4/L4*100</f>
        <v>99.806757327701888</v>
      </c>
    </row>
    <row r="5" spans="1:20" ht="51">
      <c r="A5" s="1">
        <v>2</v>
      </c>
      <c r="B5" s="347" t="s">
        <v>68</v>
      </c>
      <c r="C5" s="350" t="s">
        <v>233</v>
      </c>
      <c r="D5" s="351">
        <v>158</v>
      </c>
      <c r="E5" s="351">
        <v>12517</v>
      </c>
      <c r="F5" s="351">
        <v>1598</v>
      </c>
      <c r="G5" s="351">
        <v>3779</v>
      </c>
      <c r="H5" s="351">
        <v>95919</v>
      </c>
      <c r="I5" s="351">
        <v>95950</v>
      </c>
      <c r="J5" s="351">
        <v>0</v>
      </c>
      <c r="K5" s="351">
        <v>0</v>
      </c>
      <c r="L5" s="351">
        <f t="shared" ref="L5:M9" si="0">D5+F5+H5+J5</f>
        <v>97675</v>
      </c>
      <c r="M5" s="351">
        <f t="shared" si="0"/>
        <v>112246</v>
      </c>
      <c r="N5" s="381">
        <f t="shared" ref="N5:N9" si="1">M5/L5*100</f>
        <v>114.91783977476324</v>
      </c>
    </row>
    <row r="6" spans="1:20" ht="51">
      <c r="A6" s="348">
        <v>3</v>
      </c>
      <c r="B6" s="347" t="s">
        <v>97</v>
      </c>
      <c r="C6" s="350" t="s">
        <v>233</v>
      </c>
      <c r="D6" s="351">
        <v>84248.11</v>
      </c>
      <c r="E6" s="351">
        <v>83811.81</v>
      </c>
      <c r="F6" s="351">
        <v>475622.25</v>
      </c>
      <c r="G6" s="351">
        <v>415667.79</v>
      </c>
      <c r="H6" s="351">
        <v>190659.3</v>
      </c>
      <c r="I6" s="351">
        <v>213360.38</v>
      </c>
      <c r="J6" s="351">
        <v>24935.9</v>
      </c>
      <c r="K6" s="351">
        <v>28533.47</v>
      </c>
      <c r="L6" s="351">
        <f t="shared" si="0"/>
        <v>775465.55999999994</v>
      </c>
      <c r="M6" s="351">
        <f t="shared" si="0"/>
        <v>741373.45</v>
      </c>
      <c r="N6" s="381">
        <f t="shared" si="1"/>
        <v>95.603659045799532</v>
      </c>
    </row>
    <row r="7" spans="1:20" ht="51">
      <c r="A7" s="348">
        <v>4</v>
      </c>
      <c r="B7" s="347" t="s">
        <v>0</v>
      </c>
      <c r="C7" s="350" t="s">
        <v>233</v>
      </c>
      <c r="D7" s="351">
        <v>1419.7</v>
      </c>
      <c r="E7" s="351">
        <v>1349.1</v>
      </c>
      <c r="F7" s="351">
        <v>96067.4</v>
      </c>
      <c r="G7" s="351">
        <v>96180.5</v>
      </c>
      <c r="H7" s="351">
        <v>51580.4</v>
      </c>
      <c r="I7" s="351">
        <v>51025.2</v>
      </c>
      <c r="J7" s="351">
        <v>30750</v>
      </c>
      <c r="K7" s="351">
        <v>36636</v>
      </c>
      <c r="L7" s="351">
        <f t="shared" si="0"/>
        <v>179817.5</v>
      </c>
      <c r="M7" s="351">
        <f t="shared" si="0"/>
        <v>185190.8</v>
      </c>
      <c r="N7" s="381">
        <f t="shared" si="1"/>
        <v>102.98819636575973</v>
      </c>
    </row>
    <row r="8" spans="1:20" ht="89.25">
      <c r="A8" s="348">
        <v>5</v>
      </c>
      <c r="B8" s="347" t="s">
        <v>220</v>
      </c>
      <c r="C8" s="350" t="s">
        <v>234</v>
      </c>
      <c r="D8" s="351">
        <v>1870.71</v>
      </c>
      <c r="E8" s="351">
        <v>1870.71</v>
      </c>
      <c r="F8" s="351">
        <v>74190.67</v>
      </c>
      <c r="G8" s="351">
        <v>74190.67</v>
      </c>
      <c r="H8" s="351">
        <v>6994.27</v>
      </c>
      <c r="I8" s="351">
        <v>6994.27</v>
      </c>
      <c r="J8" s="351">
        <v>1072</v>
      </c>
      <c r="K8" s="351">
        <v>1072</v>
      </c>
      <c r="L8" s="351">
        <f t="shared" si="0"/>
        <v>84127.650000000009</v>
      </c>
      <c r="M8" s="351">
        <f t="shared" si="0"/>
        <v>84127.650000000009</v>
      </c>
      <c r="N8" s="381">
        <f t="shared" si="1"/>
        <v>100</v>
      </c>
    </row>
    <row r="9" spans="1:20" ht="29.25" customHeight="1">
      <c r="A9" s="344"/>
      <c r="B9" s="345" t="s">
        <v>355</v>
      </c>
      <c r="C9" s="345"/>
      <c r="D9" s="352">
        <f>SUM(D4:D8)</f>
        <v>88261.92</v>
      </c>
      <c r="E9" s="352">
        <f t="shared" ref="E9:K9" si="2">SUM(E4:E8)</f>
        <v>99866.52</v>
      </c>
      <c r="F9" s="352">
        <f t="shared" si="2"/>
        <v>651482.02</v>
      </c>
      <c r="G9" s="352">
        <f t="shared" si="2"/>
        <v>593796.66</v>
      </c>
      <c r="H9" s="352">
        <f t="shared" si="2"/>
        <v>483305.97000000003</v>
      </c>
      <c r="I9" s="352">
        <f t="shared" si="2"/>
        <v>505479.55000000005</v>
      </c>
      <c r="J9" s="352">
        <f t="shared" si="2"/>
        <v>56757.9</v>
      </c>
      <c r="K9" s="352">
        <f t="shared" si="2"/>
        <v>66241.47</v>
      </c>
      <c r="L9" s="352">
        <f t="shared" si="0"/>
        <v>1279807.81</v>
      </c>
      <c r="M9" s="352">
        <f t="shared" si="0"/>
        <v>1265384.2</v>
      </c>
      <c r="N9" s="381">
        <f t="shared" si="1"/>
        <v>98.872986249396305</v>
      </c>
    </row>
  </sheetData>
  <mergeCells count="10">
    <mergeCell ref="A2:A3"/>
    <mergeCell ref="B2:B3"/>
    <mergeCell ref="C2:C3"/>
    <mergeCell ref="A1:N1"/>
    <mergeCell ref="N2:N3"/>
    <mergeCell ref="D2:E2"/>
    <mergeCell ref="F2:G2"/>
    <mergeCell ref="H2:I2"/>
    <mergeCell ref="J2:K2"/>
    <mergeCell ref="L2:M2"/>
  </mergeCells>
  <pageMargins left="0.27559055118110237" right="0.15748031496062992" top="0.31496062992125984" bottom="0.31496062992125984" header="0.11811023622047245" footer="0.15748031496062992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МЦП 2020</vt:lpstr>
      <vt:lpstr>Таблица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2022-03-29T05:26:10Z</dcterms:modified>
</cp:coreProperties>
</file>